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160" windowWidth="28200" windowHeight="1220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<sst xmlns="http://schemas.openxmlformats.org/spreadsheetml/2006/main" count="304" uniqueCount="123">
  <si>
    <t>Sample name</t>
  </si>
  <si>
    <t>Latitude</t>
  </si>
  <si>
    <t>Longitude</t>
  </si>
  <si>
    <t>Elevation</t>
  </si>
  <si>
    <t>Elv/pressure</t>
  </si>
  <si>
    <t>Thickness</t>
  </si>
  <si>
    <t>Density</t>
  </si>
  <si>
    <t>Shielding</t>
  </si>
  <si>
    <t>Erosion rate</t>
  </si>
  <si>
    <t>[Be-10]</t>
  </si>
  <si>
    <t>+/-</t>
  </si>
  <si>
    <t>Be</t>
  </si>
  <si>
    <t>[Al-26]</t>
  </si>
  <si>
    <t>Al</t>
  </si>
  <si>
    <t>39-11QOO-01</t>
  </si>
  <si>
    <t>std</t>
  </si>
  <si>
    <t>07KNSTD</t>
  </si>
  <si>
    <t>KNSTD</t>
  </si>
  <si>
    <t>39-11QOO-02</t>
  </si>
  <si>
    <t>39-11QOO-03</t>
  </si>
  <si>
    <t>39-11QOO-04</t>
  </si>
  <si>
    <t>39-11QOO-05</t>
  </si>
  <si>
    <t>Marrait</t>
  </si>
  <si>
    <t>Min age</t>
  </si>
  <si>
    <t>Max age</t>
  </si>
  <si>
    <t>33-09GRO-08</t>
  </si>
  <si>
    <t>std</t>
  </si>
  <si>
    <t>07KNSTD</t>
  </si>
  <si>
    <t>KNSTD</t>
  </si>
  <si>
    <t>33-09GRO-09</t>
  </si>
  <si>
    <t>33-09GRO-11</t>
  </si>
  <si>
    <t>33-09GRO-12</t>
  </si>
  <si>
    <t>34FST08-01</t>
  </si>
  <si>
    <t>std</t>
  </si>
  <si>
    <t>07KNSTD</t>
  </si>
  <si>
    <t>KNSTD</t>
  </si>
  <si>
    <t>34FST08-02</t>
  </si>
  <si>
    <t>Tasiussaq</t>
  </si>
  <si>
    <t>Clyde</t>
  </si>
  <si>
    <t>CI2-01-1</t>
  </si>
  <si>
    <t>KNSTD</t>
  </si>
  <si>
    <t>CI2-01-2</t>
  </si>
  <si>
    <t>CR-03-90</t>
  </si>
  <si>
    <t>CR-03-91</t>
  </si>
  <si>
    <t>CR-03-92</t>
  </si>
  <si>
    <t>CR-03-93</t>
  </si>
  <si>
    <t>CR-03-94</t>
  </si>
  <si>
    <t>040906-02</t>
  </si>
  <si>
    <t>0040906-03</t>
  </si>
  <si>
    <t>040906-04</t>
  </si>
  <si>
    <t>060906-14</t>
  </si>
  <si>
    <t>060906-15</t>
  </si>
  <si>
    <t>060906-16</t>
  </si>
  <si>
    <t>Grotlandsura</t>
  </si>
  <si>
    <t>Russenes</t>
  </si>
  <si>
    <t>YDC08-2</t>
  </si>
  <si>
    <t>YDC08-3</t>
  </si>
  <si>
    <t>YDC08-4</t>
  </si>
  <si>
    <t>YDC08-5</t>
  </si>
  <si>
    <t>YDC08-7</t>
  </si>
  <si>
    <t>YDC08-8</t>
  </si>
  <si>
    <t>YDC08-9</t>
  </si>
  <si>
    <t>YDC08-10</t>
  </si>
  <si>
    <t>OL08-1</t>
  </si>
  <si>
    <t>OL08-3</t>
  </si>
  <si>
    <t>OL08-5</t>
  </si>
  <si>
    <t>OL08-7</t>
  </si>
  <si>
    <t>OL08-9</t>
  </si>
  <si>
    <t>OL08-13</t>
  </si>
  <si>
    <t>Halsnoy</t>
  </si>
  <si>
    <t>Oldedalen</t>
  </si>
  <si>
    <t>SIte</t>
  </si>
  <si>
    <t>Predicted ages with best-</t>
  </si>
  <si>
    <t>fit P10, St scheme</t>
  </si>
  <si>
    <t>t (yr)</t>
  </si>
  <si>
    <t>+/- (yr)</t>
  </si>
  <si>
    <t>Site</t>
  </si>
  <si>
    <t>Sample</t>
  </si>
  <si>
    <t>Independent ages</t>
  </si>
  <si>
    <t>Age bounds only at this site</t>
  </si>
  <si>
    <t>Age comparison</t>
  </si>
  <si>
    <t>observed/predicted</t>
  </si>
  <si>
    <t>1. Standard deviation of all observed - predicted:</t>
  </si>
  <si>
    <t>This represents relative scatter of exposure age around true age for entire data set.</t>
  </si>
  <si>
    <t>Represented in percent</t>
  </si>
  <si>
    <t>Site averages</t>
  </si>
  <si>
    <t>of obs/pred</t>
  </si>
  <si>
    <t>2. Standard deviation of site averages --</t>
  </si>
  <si>
    <t>this represents relative site-to-site scatter</t>
  </si>
  <si>
    <t>Standard deviations</t>
  </si>
  <si>
    <t>at each site</t>
  </si>
  <si>
    <t>of individual  ages</t>
  </si>
  <si>
    <t>3. Mean of intra-site standard deviations -- represents estimate of scatter</t>
  </si>
  <si>
    <t xml:space="preserve">expected at a particular site due to both measurement and geologic </t>
  </si>
  <si>
    <t xml:space="preserve">uncertainties. </t>
  </si>
  <si>
    <t>In percent</t>
  </si>
  <si>
    <t xml:space="preserve">of the appropriate uncertainty in the reference production rate. </t>
  </si>
  <si>
    <t xml:space="preserve">These predicted ages are from fitting a reference production rate to the three Baffin Bay sites using the St scheme (with the min-max penalty scheme). </t>
  </si>
  <si>
    <t>This gives a reference P10 of 3.93</t>
  </si>
  <si>
    <t>Thus, can estimate production rate uncertainty by solving error propagation equation:</t>
  </si>
  <si>
    <t>06-NE-010-LIT</t>
  </si>
  <si>
    <t>06-NE-011-LIT</t>
  </si>
  <si>
    <t>06-NE-012-LIT</t>
  </si>
  <si>
    <t>06-NE-013-LIT</t>
  </si>
  <si>
    <t>06-NE-001-HOL</t>
  </si>
  <si>
    <t>06-NE-005-ASH</t>
  </si>
  <si>
    <t>06-NE-006-ASH</t>
  </si>
  <si>
    <t>06-NE-009-PER</t>
  </si>
  <si>
    <t>CTValley</t>
  </si>
  <si>
    <t>(note all not at same site...so stdev of obs/pred)</t>
  </si>
  <si>
    <t>The amount by which (1) exceeds (3) can be interpreted as an estimate of inter-site scatter due to scaling uncertainties, which is basically an estimate</t>
  </si>
  <si>
    <t xml:space="preserve">Compilation of Arctic production rate data used in Young et al. </t>
  </si>
  <si>
    <t>Reference: Young N.E., Schaefer J.M., Briner J.P., Goehring B.M., 2013. A Be-10 production rate calibration for the Arctic. Journal of Quaternary Science, v. 28, pp. 515-526.</t>
  </si>
  <si>
    <t>(DD)</t>
  </si>
  <si>
    <t>(m)</t>
  </si>
  <si>
    <t>flag</t>
  </si>
  <si>
    <t>(cm)</t>
  </si>
  <si>
    <t>(g/cm3)</t>
  </si>
  <si>
    <t>factor</t>
  </si>
  <si>
    <t>(cm/yr)</t>
  </si>
  <si>
    <t>atoms/g</t>
  </si>
  <si>
    <t>standardization</t>
  </si>
  <si>
    <t>(yr)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</si>
</sst>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0"/>
    <numFmt numFmtId="167" formatCode="0.000000"/>
    <numFmt numFmtId="168" formatCode="0.00000"/>
    <numFmt numFmtId="169" formatCode="0.000"/>
    <numFmt numFmtId="170" formatCode="0.00000000"/>
  </numFmts>
  <fonts count="39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3"/>
      <color indexed="56"/>
      <name val="Arial"/>
      <family val="2"/>
    </font>
    <font>
      <sz val="10"/>
      <name val="Arial"/>
      <family val="0"/>
    </font>
    <font>
      <sz val="10"/>
      <color indexed="8"/>
      <name val="Verdana"/>
      <family val="0"/>
    </font>
    <font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" fontId="38" fillId="0" borderId="0" xfId="0" applyNumberFormat="1" applyFont="1" applyAlignment="1">
      <alignment horizontal="center"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center" vertical="center"/>
    </xf>
    <xf numFmtId="1" fontId="38" fillId="0" borderId="0" xfId="0" applyNumberFormat="1" applyFont="1" applyFill="1" applyAlignment="1">
      <alignment horizontal="center"/>
    </xf>
    <xf numFmtId="165" fontId="38" fillId="0" borderId="0" xfId="0" applyNumberFormat="1" applyFont="1" applyBorder="1" applyAlignment="1">
      <alignment horizontal="center"/>
    </xf>
    <xf numFmtId="1" fontId="38" fillId="0" borderId="0" xfId="0" applyNumberFormat="1" applyFont="1" applyAlignment="1">
      <alignment horizontal="center" vertical="center"/>
    </xf>
    <xf numFmtId="11" fontId="38" fillId="0" borderId="0" xfId="0" applyNumberFormat="1" applyFont="1" applyAlignment="1">
      <alignment horizontal="center"/>
    </xf>
    <xf numFmtId="11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63"/>
  <sheetViews>
    <sheetView tabSelected="1" workbookViewId="0" topLeftCell="A8">
      <selection activeCell="E24" sqref="E24"/>
    </sheetView>
  </sheetViews>
  <sheetFormatPr defaultColWidth="11.5546875" defaultRowHeight="15"/>
  <cols>
    <col min="1" max="1" width="10.6640625" style="15" customWidth="1"/>
    <col min="2" max="2" width="14.88671875" style="15" customWidth="1"/>
    <col min="3" max="16384" width="10.6640625" style="15" customWidth="1"/>
  </cols>
  <sheetData>
    <row r="2" ht="12">
      <c r="A2" s="15" t="s">
        <v>111</v>
      </c>
    </row>
    <row r="3" ht="12">
      <c r="A3" s="15" t="s">
        <v>112</v>
      </c>
    </row>
    <row r="5" spans="3:20" ht="12"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10</v>
      </c>
      <c r="P5" s="1" t="s">
        <v>13</v>
      </c>
      <c r="Q5" s="1" t="s">
        <v>23</v>
      </c>
      <c r="R5" s="1" t="s">
        <v>10</v>
      </c>
      <c r="S5" s="1" t="s">
        <v>24</v>
      </c>
      <c r="T5" s="1" t="s">
        <v>10</v>
      </c>
    </row>
    <row r="6" spans="1:20" ht="12">
      <c r="A6" s="16" t="s">
        <v>71</v>
      </c>
      <c r="B6" s="1" t="s">
        <v>0</v>
      </c>
      <c r="C6" s="16" t="s">
        <v>113</v>
      </c>
      <c r="D6" s="16" t="s">
        <v>113</v>
      </c>
      <c r="E6" s="16" t="s">
        <v>114</v>
      </c>
      <c r="F6" s="16" t="s">
        <v>115</v>
      </c>
      <c r="G6" s="16" t="s">
        <v>116</v>
      </c>
      <c r="H6" s="16" t="s">
        <v>117</v>
      </c>
      <c r="I6" s="16" t="s">
        <v>118</v>
      </c>
      <c r="J6" s="16" t="s">
        <v>119</v>
      </c>
      <c r="K6" s="16" t="s">
        <v>120</v>
      </c>
      <c r="L6" s="16" t="s">
        <v>120</v>
      </c>
      <c r="M6" s="16" t="s">
        <v>121</v>
      </c>
      <c r="N6" s="16" t="s">
        <v>120</v>
      </c>
      <c r="O6" s="16" t="s">
        <v>120</v>
      </c>
      <c r="P6" s="16" t="s">
        <v>121</v>
      </c>
      <c r="Q6" s="16" t="s">
        <v>122</v>
      </c>
      <c r="R6" s="16" t="s">
        <v>122</v>
      </c>
      <c r="S6" s="16" t="s">
        <v>122</v>
      </c>
      <c r="T6" s="16" t="s">
        <v>122</v>
      </c>
    </row>
    <row r="7" spans="1:20" ht="12">
      <c r="A7" s="1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">
      <c r="A8" s="1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2" ht="12">
      <c r="A9" s="16" t="s">
        <v>22</v>
      </c>
      <c r="B9" s="16" t="s">
        <v>14</v>
      </c>
      <c r="C9" s="16">
        <v>69.28441</v>
      </c>
      <c r="D9" s="16">
        <v>-50.75686</v>
      </c>
      <c r="E9" s="16">
        <v>350</v>
      </c>
      <c r="F9" s="16" t="s">
        <v>15</v>
      </c>
      <c r="G9" s="16">
        <v>1.5</v>
      </c>
      <c r="H9" s="16">
        <v>2.65</v>
      </c>
      <c r="I9" s="16">
        <v>0.995</v>
      </c>
      <c r="J9" s="16">
        <v>0</v>
      </c>
      <c r="K9" s="17">
        <v>55580.32263738045</v>
      </c>
      <c r="L9" s="18">
        <v>1848.4346957173534</v>
      </c>
      <c r="M9" s="16" t="s">
        <v>16</v>
      </c>
      <c r="N9" s="16">
        <v>0</v>
      </c>
      <c r="O9" s="16">
        <v>0</v>
      </c>
      <c r="P9" s="16" t="s">
        <v>17</v>
      </c>
      <c r="Q9" s="16">
        <v>9325</v>
      </c>
      <c r="R9" s="16">
        <v>45</v>
      </c>
      <c r="S9" s="16">
        <v>9325</v>
      </c>
      <c r="T9" s="16">
        <v>45</v>
      </c>
      <c r="V9" s="19"/>
    </row>
    <row r="10" spans="1:22" ht="12">
      <c r="A10" s="16" t="s">
        <v>22</v>
      </c>
      <c r="B10" s="16" t="s">
        <v>18</v>
      </c>
      <c r="C10" s="16">
        <v>69.28441</v>
      </c>
      <c r="D10" s="16">
        <v>-50.75686</v>
      </c>
      <c r="E10" s="16">
        <v>350</v>
      </c>
      <c r="F10" s="16" t="s">
        <v>15</v>
      </c>
      <c r="G10" s="16">
        <v>1.5</v>
      </c>
      <c r="H10" s="16">
        <v>2.65</v>
      </c>
      <c r="I10" s="16">
        <v>0.995</v>
      </c>
      <c r="J10" s="16">
        <v>0</v>
      </c>
      <c r="K10" s="17">
        <v>55809.27573451735</v>
      </c>
      <c r="L10" s="18">
        <v>1062.1091147493014</v>
      </c>
      <c r="M10" s="16" t="s">
        <v>16</v>
      </c>
      <c r="N10" s="16">
        <v>0</v>
      </c>
      <c r="O10" s="16">
        <v>0</v>
      </c>
      <c r="P10" s="16" t="s">
        <v>17</v>
      </c>
      <c r="Q10" s="16">
        <v>9325</v>
      </c>
      <c r="R10" s="16">
        <v>45</v>
      </c>
      <c r="S10" s="16">
        <v>9325</v>
      </c>
      <c r="T10" s="16">
        <v>45</v>
      </c>
      <c r="V10" s="19"/>
    </row>
    <row r="11" spans="1:22" ht="12">
      <c r="A11" s="16" t="s">
        <v>22</v>
      </c>
      <c r="B11" s="16" t="s">
        <v>19</v>
      </c>
      <c r="C11" s="16">
        <v>69.28441</v>
      </c>
      <c r="D11" s="16">
        <v>-50.75663</v>
      </c>
      <c r="E11" s="16">
        <v>350</v>
      </c>
      <c r="F11" s="16" t="s">
        <v>15</v>
      </c>
      <c r="G11" s="16">
        <v>1</v>
      </c>
      <c r="H11" s="16">
        <v>2.65</v>
      </c>
      <c r="I11" s="16">
        <v>0.995</v>
      </c>
      <c r="J11" s="16">
        <v>0</v>
      </c>
      <c r="K11" s="17">
        <v>57093.95430694234</v>
      </c>
      <c r="L11" s="18">
        <v>1117.738592444403</v>
      </c>
      <c r="M11" s="16" t="s">
        <v>16</v>
      </c>
      <c r="N11" s="16">
        <v>0</v>
      </c>
      <c r="O11" s="16">
        <v>0</v>
      </c>
      <c r="P11" s="16" t="s">
        <v>17</v>
      </c>
      <c r="Q11" s="16">
        <v>9325</v>
      </c>
      <c r="R11" s="16">
        <v>45</v>
      </c>
      <c r="S11" s="16">
        <v>9325</v>
      </c>
      <c r="T11" s="16">
        <v>45</v>
      </c>
      <c r="V11" s="19"/>
    </row>
    <row r="12" spans="1:22" ht="12">
      <c r="A12" s="16" t="s">
        <v>22</v>
      </c>
      <c r="B12" s="16" t="s">
        <v>20</v>
      </c>
      <c r="C12" s="16">
        <v>69.28439</v>
      </c>
      <c r="D12" s="16">
        <v>-50.75616</v>
      </c>
      <c r="E12" s="16">
        <v>350</v>
      </c>
      <c r="F12" s="16" t="s">
        <v>15</v>
      </c>
      <c r="G12" s="16">
        <v>1.25</v>
      </c>
      <c r="H12" s="16">
        <v>2.65</v>
      </c>
      <c r="I12" s="16">
        <v>0.995</v>
      </c>
      <c r="J12" s="16">
        <v>0</v>
      </c>
      <c r="K12" s="17">
        <v>55420.054868940424</v>
      </c>
      <c r="L12" s="18">
        <v>1240.5186148168893</v>
      </c>
      <c r="M12" s="16" t="s">
        <v>16</v>
      </c>
      <c r="N12" s="16">
        <v>0</v>
      </c>
      <c r="O12" s="16">
        <v>0</v>
      </c>
      <c r="P12" s="16" t="s">
        <v>17</v>
      </c>
      <c r="Q12" s="16">
        <v>9325</v>
      </c>
      <c r="R12" s="16">
        <v>45</v>
      </c>
      <c r="S12" s="16">
        <v>9325</v>
      </c>
      <c r="T12" s="16">
        <v>45</v>
      </c>
      <c r="V12" s="19"/>
    </row>
    <row r="13" spans="1:22" ht="12">
      <c r="A13" s="16" t="s">
        <v>22</v>
      </c>
      <c r="B13" s="16" t="s">
        <v>21</v>
      </c>
      <c r="C13" s="16">
        <v>69.28419</v>
      </c>
      <c r="D13" s="16">
        <v>-50.75277</v>
      </c>
      <c r="E13" s="16">
        <v>350</v>
      </c>
      <c r="F13" s="16" t="s">
        <v>15</v>
      </c>
      <c r="G13" s="16">
        <v>1</v>
      </c>
      <c r="H13" s="16">
        <v>2.65</v>
      </c>
      <c r="I13" s="16">
        <v>0.996</v>
      </c>
      <c r="J13" s="16">
        <v>0</v>
      </c>
      <c r="K13" s="17">
        <v>56360.887034433865</v>
      </c>
      <c r="L13" s="18">
        <v>1259.1887107771117</v>
      </c>
      <c r="M13" s="16" t="s">
        <v>16</v>
      </c>
      <c r="N13" s="16">
        <v>0</v>
      </c>
      <c r="O13" s="16">
        <v>0</v>
      </c>
      <c r="P13" s="16" t="s">
        <v>17</v>
      </c>
      <c r="Q13" s="16">
        <v>9325</v>
      </c>
      <c r="R13" s="16">
        <v>45</v>
      </c>
      <c r="S13" s="16">
        <v>9325</v>
      </c>
      <c r="T13" s="16">
        <v>45</v>
      </c>
      <c r="V13" s="19"/>
    </row>
    <row r="14" spans="1:22" ht="12">
      <c r="A14" s="16" t="s">
        <v>37</v>
      </c>
      <c r="B14" s="20" t="s">
        <v>25</v>
      </c>
      <c r="C14" s="16">
        <v>69.1131</v>
      </c>
      <c r="D14" s="16">
        <v>-51.037061</v>
      </c>
      <c r="E14" s="16">
        <v>175</v>
      </c>
      <c r="F14" s="16" t="s">
        <v>26</v>
      </c>
      <c r="G14" s="16">
        <v>1</v>
      </c>
      <c r="H14" s="16">
        <v>2.65</v>
      </c>
      <c r="I14" s="16">
        <v>1</v>
      </c>
      <c r="J14" s="16">
        <v>0</v>
      </c>
      <c r="K14" s="21">
        <v>42052.466167273225</v>
      </c>
      <c r="L14" s="21">
        <v>1042.5965957197818</v>
      </c>
      <c r="M14" s="16" t="s">
        <v>27</v>
      </c>
      <c r="N14" s="16">
        <v>0</v>
      </c>
      <c r="O14" s="16">
        <v>0</v>
      </c>
      <c r="P14" s="16" t="s">
        <v>28</v>
      </c>
      <c r="Q14" s="16">
        <v>7715</v>
      </c>
      <c r="R14" s="16">
        <v>50</v>
      </c>
      <c r="S14" s="16">
        <v>8635</v>
      </c>
      <c r="T14" s="16">
        <v>125</v>
      </c>
      <c r="V14" s="19"/>
    </row>
    <row r="15" spans="1:22" ht="12">
      <c r="A15" s="16" t="s">
        <v>37</v>
      </c>
      <c r="B15" s="20" t="s">
        <v>29</v>
      </c>
      <c r="C15" s="16">
        <v>69.113</v>
      </c>
      <c r="D15" s="16">
        <v>-51.036</v>
      </c>
      <c r="E15" s="16">
        <v>175</v>
      </c>
      <c r="F15" s="16" t="s">
        <v>26</v>
      </c>
      <c r="G15" s="16">
        <v>1</v>
      </c>
      <c r="H15" s="16">
        <v>2.65</v>
      </c>
      <c r="I15" s="16">
        <v>1</v>
      </c>
      <c r="J15" s="16">
        <v>0</v>
      </c>
      <c r="K15" s="21">
        <v>42302.63699169185</v>
      </c>
      <c r="L15" s="21">
        <v>800.2155560455469</v>
      </c>
      <c r="M15" s="16" t="s">
        <v>27</v>
      </c>
      <c r="N15" s="16">
        <v>0</v>
      </c>
      <c r="O15" s="16">
        <v>0</v>
      </c>
      <c r="P15" s="16" t="s">
        <v>28</v>
      </c>
      <c r="Q15" s="16">
        <v>7715</v>
      </c>
      <c r="R15" s="16">
        <v>50</v>
      </c>
      <c r="S15" s="16">
        <v>8635</v>
      </c>
      <c r="T15" s="16">
        <v>125</v>
      </c>
      <c r="V15" s="19"/>
    </row>
    <row r="16" spans="1:22" ht="12">
      <c r="A16" s="16" t="s">
        <v>37</v>
      </c>
      <c r="B16" s="20" t="s">
        <v>30</v>
      </c>
      <c r="C16" s="16">
        <v>69.113</v>
      </c>
      <c r="D16" s="16">
        <v>-51.036</v>
      </c>
      <c r="E16" s="16">
        <v>175</v>
      </c>
      <c r="F16" s="16" t="s">
        <v>26</v>
      </c>
      <c r="G16" s="16">
        <v>4</v>
      </c>
      <c r="H16" s="16">
        <v>2.65</v>
      </c>
      <c r="I16" s="16">
        <v>1</v>
      </c>
      <c r="J16" s="16">
        <v>0</v>
      </c>
      <c r="K16" s="21">
        <v>40486.70475246742</v>
      </c>
      <c r="L16" s="21">
        <v>936.8218154661678</v>
      </c>
      <c r="M16" s="16" t="s">
        <v>27</v>
      </c>
      <c r="N16" s="16">
        <v>0</v>
      </c>
      <c r="O16" s="16">
        <v>0</v>
      </c>
      <c r="P16" s="16" t="s">
        <v>28</v>
      </c>
      <c r="Q16" s="16">
        <v>7715</v>
      </c>
      <c r="R16" s="16">
        <v>50</v>
      </c>
      <c r="S16" s="16">
        <v>8635</v>
      </c>
      <c r="T16" s="16">
        <v>125</v>
      </c>
      <c r="V16" s="19"/>
    </row>
    <row r="17" spans="1:22" ht="12">
      <c r="A17" s="16" t="s">
        <v>37</v>
      </c>
      <c r="B17" s="20" t="s">
        <v>31</v>
      </c>
      <c r="C17" s="16">
        <v>69.113</v>
      </c>
      <c r="D17" s="16">
        <v>-51.036</v>
      </c>
      <c r="E17" s="16">
        <v>175</v>
      </c>
      <c r="F17" s="16" t="s">
        <v>26</v>
      </c>
      <c r="G17" s="16">
        <v>3</v>
      </c>
      <c r="H17" s="16">
        <v>2.65</v>
      </c>
      <c r="I17" s="16">
        <v>1</v>
      </c>
      <c r="J17" s="16">
        <v>0</v>
      </c>
      <c r="K17" s="21">
        <v>41668.97443130661</v>
      </c>
      <c r="L17" s="21">
        <v>962.5801862073065</v>
      </c>
      <c r="M17" s="16" t="s">
        <v>27</v>
      </c>
      <c r="N17" s="16">
        <v>0</v>
      </c>
      <c r="O17" s="16">
        <v>0</v>
      </c>
      <c r="P17" s="16" t="s">
        <v>28</v>
      </c>
      <c r="Q17" s="16">
        <v>7715</v>
      </c>
      <c r="R17" s="16">
        <v>50</v>
      </c>
      <c r="S17" s="16">
        <v>8635</v>
      </c>
      <c r="T17" s="16">
        <v>125</v>
      </c>
      <c r="V17" s="19"/>
    </row>
    <row r="18" spans="1:22" ht="12">
      <c r="A18" s="16" t="s">
        <v>37</v>
      </c>
      <c r="B18" s="20" t="s">
        <v>32</v>
      </c>
      <c r="C18" s="16">
        <v>69.2021</v>
      </c>
      <c r="D18" s="16">
        <v>-51.0878</v>
      </c>
      <c r="E18" s="16">
        <v>80</v>
      </c>
      <c r="F18" s="16" t="s">
        <v>33</v>
      </c>
      <c r="G18" s="16">
        <v>0.5</v>
      </c>
      <c r="H18" s="16">
        <v>2.65</v>
      </c>
      <c r="I18" s="16">
        <v>0.999</v>
      </c>
      <c r="J18" s="16">
        <v>0</v>
      </c>
      <c r="K18" s="18">
        <v>38944.4486384793</v>
      </c>
      <c r="L18" s="21">
        <v>662.0556268541482</v>
      </c>
      <c r="M18" s="16" t="s">
        <v>34</v>
      </c>
      <c r="N18" s="16">
        <v>0</v>
      </c>
      <c r="O18" s="16">
        <v>0</v>
      </c>
      <c r="P18" s="16" t="s">
        <v>35</v>
      </c>
      <c r="Q18" s="16">
        <v>7715</v>
      </c>
      <c r="R18" s="16">
        <v>50</v>
      </c>
      <c r="S18" s="16">
        <v>8635</v>
      </c>
      <c r="T18" s="16">
        <v>125</v>
      </c>
      <c r="V18" s="19"/>
    </row>
    <row r="19" spans="1:22" ht="12">
      <c r="A19" s="16" t="s">
        <v>37</v>
      </c>
      <c r="B19" s="20" t="s">
        <v>36</v>
      </c>
      <c r="C19" s="16">
        <v>69.2019</v>
      </c>
      <c r="D19" s="16">
        <v>-51.086</v>
      </c>
      <c r="E19" s="16">
        <v>80</v>
      </c>
      <c r="F19" s="16" t="s">
        <v>33</v>
      </c>
      <c r="G19" s="16">
        <v>1</v>
      </c>
      <c r="H19" s="16">
        <v>2.65</v>
      </c>
      <c r="I19" s="16">
        <v>0.999</v>
      </c>
      <c r="J19" s="16">
        <v>0</v>
      </c>
      <c r="K19" s="18">
        <v>36883.92973583235</v>
      </c>
      <c r="L19" s="21">
        <v>737.6785947166471</v>
      </c>
      <c r="M19" s="16" t="s">
        <v>34</v>
      </c>
      <c r="N19" s="16">
        <v>0</v>
      </c>
      <c r="O19" s="16">
        <v>0</v>
      </c>
      <c r="P19" s="16" t="s">
        <v>35</v>
      </c>
      <c r="Q19" s="16">
        <v>7715</v>
      </c>
      <c r="R19" s="16">
        <v>50</v>
      </c>
      <c r="S19" s="16">
        <v>8635</v>
      </c>
      <c r="T19" s="16">
        <v>125</v>
      </c>
      <c r="V19" s="19"/>
    </row>
    <row r="20" spans="1:22" ht="12.75">
      <c r="A20" s="16" t="s">
        <v>38</v>
      </c>
      <c r="B20" s="5" t="s">
        <v>39</v>
      </c>
      <c r="C20" s="6">
        <v>69.8353</v>
      </c>
      <c r="D20" s="6">
        <v>-70.497</v>
      </c>
      <c r="E20" s="7">
        <v>65</v>
      </c>
      <c r="F20" s="16" t="s">
        <v>15</v>
      </c>
      <c r="G20" s="22">
        <v>5</v>
      </c>
      <c r="H20" s="16">
        <v>2.65</v>
      </c>
      <c r="I20" s="16">
        <v>1</v>
      </c>
      <c r="J20" s="16">
        <v>0</v>
      </c>
      <c r="K20" s="23">
        <v>37692.5377346299</v>
      </c>
      <c r="L20" s="23">
        <v>997.9871743227428</v>
      </c>
      <c r="M20" s="16" t="s">
        <v>16</v>
      </c>
      <c r="N20" s="16">
        <v>0</v>
      </c>
      <c r="O20" s="16">
        <v>0</v>
      </c>
      <c r="P20" s="16" t="s">
        <v>40</v>
      </c>
      <c r="Q20" s="16">
        <v>8005</v>
      </c>
      <c r="R20" s="16">
        <v>45</v>
      </c>
      <c r="S20" s="16">
        <v>8490</v>
      </c>
      <c r="T20" s="16">
        <v>50</v>
      </c>
      <c r="V20" s="19"/>
    </row>
    <row r="21" spans="1:22" ht="12.75">
      <c r="A21" s="16" t="s">
        <v>38</v>
      </c>
      <c r="B21" s="5" t="s">
        <v>41</v>
      </c>
      <c r="C21" s="6">
        <v>69.8345</v>
      </c>
      <c r="D21" s="6">
        <v>-70.498</v>
      </c>
      <c r="E21" s="7">
        <v>65</v>
      </c>
      <c r="F21" s="16" t="s">
        <v>15</v>
      </c>
      <c r="G21" s="22">
        <v>4</v>
      </c>
      <c r="H21" s="16">
        <v>2.65</v>
      </c>
      <c r="I21" s="16">
        <v>1</v>
      </c>
      <c r="J21" s="16">
        <v>0</v>
      </c>
      <c r="K21" s="23">
        <v>37322.78423872535</v>
      </c>
      <c r="L21" s="23">
        <v>748.7384380094951</v>
      </c>
      <c r="M21" s="16" t="s">
        <v>16</v>
      </c>
      <c r="N21" s="16">
        <v>0</v>
      </c>
      <c r="O21" s="16">
        <v>0</v>
      </c>
      <c r="P21" s="16" t="s">
        <v>40</v>
      </c>
      <c r="Q21" s="16">
        <v>8005</v>
      </c>
      <c r="R21" s="16">
        <v>45</v>
      </c>
      <c r="S21" s="16">
        <v>8490</v>
      </c>
      <c r="T21" s="16">
        <v>50</v>
      </c>
      <c r="V21" s="19"/>
    </row>
    <row r="22" spans="1:22" ht="12.75">
      <c r="A22" s="16" t="s">
        <v>38</v>
      </c>
      <c r="B22" s="5" t="s">
        <v>42</v>
      </c>
      <c r="C22" s="6">
        <v>69.8302</v>
      </c>
      <c r="D22" s="6">
        <v>-70.4962</v>
      </c>
      <c r="E22" s="7">
        <v>72</v>
      </c>
      <c r="F22" s="16" t="s">
        <v>15</v>
      </c>
      <c r="G22" s="22">
        <v>2</v>
      </c>
      <c r="H22" s="16">
        <v>2.65</v>
      </c>
      <c r="I22" s="16">
        <v>1</v>
      </c>
      <c r="J22" s="16">
        <v>0</v>
      </c>
      <c r="K22" s="23">
        <v>36509.86438857319</v>
      </c>
      <c r="L22" s="23">
        <v>775.2715475912381</v>
      </c>
      <c r="M22" s="16" t="s">
        <v>16</v>
      </c>
      <c r="N22" s="16">
        <v>0</v>
      </c>
      <c r="O22" s="16">
        <v>0</v>
      </c>
      <c r="P22" s="16" t="s">
        <v>40</v>
      </c>
      <c r="Q22" s="16">
        <v>8005</v>
      </c>
      <c r="R22" s="16">
        <v>45</v>
      </c>
      <c r="S22" s="16">
        <v>8490</v>
      </c>
      <c r="T22" s="16">
        <v>50</v>
      </c>
      <c r="V22" s="19"/>
    </row>
    <row r="23" spans="1:22" ht="12.75">
      <c r="A23" s="16" t="s">
        <v>38</v>
      </c>
      <c r="B23" s="5" t="s">
        <v>43</v>
      </c>
      <c r="C23" s="6">
        <v>69.8318</v>
      </c>
      <c r="D23" s="6">
        <v>-70.4958</v>
      </c>
      <c r="E23" s="7">
        <v>67</v>
      </c>
      <c r="F23" s="16" t="s">
        <v>15</v>
      </c>
      <c r="G23" s="22">
        <v>2</v>
      </c>
      <c r="H23" s="16">
        <v>2.65</v>
      </c>
      <c r="I23" s="16">
        <v>1</v>
      </c>
      <c r="J23" s="16">
        <v>0</v>
      </c>
      <c r="K23" s="23">
        <v>36581.16185576629</v>
      </c>
      <c r="L23" s="23">
        <v>836.5343366806816</v>
      </c>
      <c r="M23" s="16" t="s">
        <v>16</v>
      </c>
      <c r="N23" s="16">
        <v>0</v>
      </c>
      <c r="O23" s="16">
        <v>0</v>
      </c>
      <c r="P23" s="16" t="s">
        <v>40</v>
      </c>
      <c r="Q23" s="16">
        <v>8005</v>
      </c>
      <c r="R23" s="16">
        <v>45</v>
      </c>
      <c r="S23" s="16">
        <v>8490</v>
      </c>
      <c r="T23" s="16">
        <v>50</v>
      </c>
      <c r="V23" s="19"/>
    </row>
    <row r="24" spans="1:22" ht="12.75">
      <c r="A24" s="16" t="s">
        <v>38</v>
      </c>
      <c r="B24" s="5" t="s">
        <v>44</v>
      </c>
      <c r="C24" s="6">
        <v>69.8318</v>
      </c>
      <c r="D24" s="6">
        <v>-70.4958</v>
      </c>
      <c r="E24" s="7">
        <v>67</v>
      </c>
      <c r="F24" s="16" t="s">
        <v>15</v>
      </c>
      <c r="G24" s="22">
        <v>2</v>
      </c>
      <c r="H24" s="16">
        <v>2.65</v>
      </c>
      <c r="I24" s="16">
        <v>1</v>
      </c>
      <c r="J24" s="16">
        <v>0</v>
      </c>
      <c r="K24" s="23">
        <v>37186.26997544608</v>
      </c>
      <c r="L24" s="23">
        <v>806.067807887168</v>
      </c>
      <c r="M24" s="16" t="s">
        <v>16</v>
      </c>
      <c r="N24" s="16">
        <v>0</v>
      </c>
      <c r="O24" s="16">
        <v>0</v>
      </c>
      <c r="P24" s="16" t="s">
        <v>40</v>
      </c>
      <c r="Q24" s="16">
        <v>8005</v>
      </c>
      <c r="R24" s="16">
        <v>45</v>
      </c>
      <c r="S24" s="16">
        <v>8490</v>
      </c>
      <c r="T24" s="16">
        <v>50</v>
      </c>
      <c r="V24" s="19"/>
    </row>
    <row r="25" spans="1:22" ht="12.75">
      <c r="A25" s="16" t="s">
        <v>38</v>
      </c>
      <c r="B25" s="5" t="s">
        <v>45</v>
      </c>
      <c r="C25" s="6">
        <v>69.8324</v>
      </c>
      <c r="D25" s="6">
        <v>-70.4967</v>
      </c>
      <c r="E25" s="7">
        <v>67</v>
      </c>
      <c r="F25" s="16" t="s">
        <v>15</v>
      </c>
      <c r="G25" s="22">
        <v>3</v>
      </c>
      <c r="H25" s="16">
        <v>2.65</v>
      </c>
      <c r="I25" s="16">
        <v>1</v>
      </c>
      <c r="J25" s="16">
        <v>0</v>
      </c>
      <c r="K25" s="23">
        <v>36605.968262159586</v>
      </c>
      <c r="L25" s="23">
        <v>718.0967010712169</v>
      </c>
      <c r="M25" s="16" t="s">
        <v>16</v>
      </c>
      <c r="N25" s="16">
        <v>0</v>
      </c>
      <c r="O25" s="16">
        <v>0</v>
      </c>
      <c r="P25" s="16" t="s">
        <v>40</v>
      </c>
      <c r="Q25" s="16">
        <v>8005</v>
      </c>
      <c r="R25" s="16">
        <v>45</v>
      </c>
      <c r="S25" s="16">
        <v>8490</v>
      </c>
      <c r="T25" s="16">
        <v>50</v>
      </c>
      <c r="V25" s="19"/>
    </row>
    <row r="26" spans="1:22" ht="12.75">
      <c r="A26" s="16" t="s">
        <v>38</v>
      </c>
      <c r="B26" s="5" t="s">
        <v>46</v>
      </c>
      <c r="C26" s="8">
        <v>69.8328</v>
      </c>
      <c r="D26" s="8">
        <v>-70.4975</v>
      </c>
      <c r="E26" s="9">
        <v>65</v>
      </c>
      <c r="F26" s="16" t="s">
        <v>15</v>
      </c>
      <c r="G26" s="22">
        <v>2</v>
      </c>
      <c r="H26" s="16">
        <v>2.65</v>
      </c>
      <c r="I26" s="16">
        <v>1</v>
      </c>
      <c r="J26" s="16">
        <v>0</v>
      </c>
      <c r="K26" s="23">
        <v>38964.88130619093</v>
      </c>
      <c r="L26" s="23">
        <v>859.5436622826903</v>
      </c>
      <c r="M26" s="16" t="s">
        <v>16</v>
      </c>
      <c r="N26" s="16">
        <v>0</v>
      </c>
      <c r="O26" s="16">
        <v>0</v>
      </c>
      <c r="P26" s="16" t="s">
        <v>40</v>
      </c>
      <c r="Q26" s="16">
        <v>8005</v>
      </c>
      <c r="R26" s="16">
        <v>45</v>
      </c>
      <c r="S26" s="16">
        <v>8490</v>
      </c>
      <c r="T26" s="16">
        <v>50</v>
      </c>
      <c r="V26" s="19"/>
    </row>
    <row r="27" spans="1:22" ht="12">
      <c r="A27" s="16" t="s">
        <v>53</v>
      </c>
      <c r="B27" s="16" t="s">
        <v>47</v>
      </c>
      <c r="C27" s="16">
        <v>68.9112</v>
      </c>
      <c r="D27" s="16">
        <v>17.5224</v>
      </c>
      <c r="E27" s="16">
        <v>71</v>
      </c>
      <c r="F27" s="16" t="s">
        <v>33</v>
      </c>
      <c r="G27" s="16">
        <v>0</v>
      </c>
      <c r="H27" s="16">
        <v>2.65</v>
      </c>
      <c r="I27" s="16">
        <v>0.865</v>
      </c>
      <c r="J27" s="16">
        <v>0</v>
      </c>
      <c r="K27" s="24">
        <v>40800</v>
      </c>
      <c r="L27" s="24">
        <v>1900</v>
      </c>
      <c r="M27" s="16" t="s">
        <v>34</v>
      </c>
      <c r="N27" s="16">
        <v>0</v>
      </c>
      <c r="O27" s="16">
        <v>0</v>
      </c>
      <c r="P27" s="16" t="s">
        <v>35</v>
      </c>
      <c r="Q27" s="16">
        <v>11424</v>
      </c>
      <c r="R27" s="16">
        <v>108</v>
      </c>
      <c r="S27" s="16">
        <v>11424</v>
      </c>
      <c r="T27" s="16">
        <v>108</v>
      </c>
      <c r="V27" s="19"/>
    </row>
    <row r="28" spans="1:22" ht="12">
      <c r="A28" s="16" t="s">
        <v>53</v>
      </c>
      <c r="B28" s="16" t="s">
        <v>48</v>
      </c>
      <c r="C28" s="16">
        <v>68.9112</v>
      </c>
      <c r="D28" s="16">
        <v>17.5277</v>
      </c>
      <c r="E28" s="16">
        <v>41</v>
      </c>
      <c r="F28" s="16" t="s">
        <v>33</v>
      </c>
      <c r="G28" s="16">
        <v>0</v>
      </c>
      <c r="H28" s="16">
        <v>2.65</v>
      </c>
      <c r="I28" s="16">
        <v>0.86</v>
      </c>
      <c r="J28" s="16">
        <v>0</v>
      </c>
      <c r="K28" s="24">
        <v>42200</v>
      </c>
      <c r="L28" s="24">
        <v>1900</v>
      </c>
      <c r="M28" s="16" t="s">
        <v>34</v>
      </c>
      <c r="N28" s="16">
        <v>0</v>
      </c>
      <c r="O28" s="16">
        <v>0</v>
      </c>
      <c r="P28" s="16" t="s">
        <v>35</v>
      </c>
      <c r="Q28" s="16">
        <v>11424</v>
      </c>
      <c r="R28" s="16">
        <v>108</v>
      </c>
      <c r="S28" s="16">
        <v>11424</v>
      </c>
      <c r="T28" s="16">
        <v>108</v>
      </c>
      <c r="V28" s="19"/>
    </row>
    <row r="29" spans="1:22" ht="12">
      <c r="A29" s="16" t="s">
        <v>53</v>
      </c>
      <c r="B29" s="16" t="s">
        <v>49</v>
      </c>
      <c r="C29" s="16">
        <v>68.9114</v>
      </c>
      <c r="D29" s="16">
        <v>17.5282</v>
      </c>
      <c r="E29" s="16">
        <v>47</v>
      </c>
      <c r="F29" s="16" t="s">
        <v>33</v>
      </c>
      <c r="G29" s="16">
        <v>0</v>
      </c>
      <c r="H29" s="16">
        <v>2.65</v>
      </c>
      <c r="I29" s="16">
        <v>0.832</v>
      </c>
      <c r="J29" s="16">
        <v>0</v>
      </c>
      <c r="K29" s="24">
        <v>41200</v>
      </c>
      <c r="L29" s="24">
        <v>1900</v>
      </c>
      <c r="M29" s="16" t="s">
        <v>34</v>
      </c>
      <c r="N29" s="16">
        <v>0</v>
      </c>
      <c r="O29" s="16">
        <v>0</v>
      </c>
      <c r="P29" s="16" t="s">
        <v>35</v>
      </c>
      <c r="Q29" s="16">
        <v>11424</v>
      </c>
      <c r="R29" s="16">
        <v>108</v>
      </c>
      <c r="S29" s="16">
        <v>11424</v>
      </c>
      <c r="T29" s="16">
        <v>108</v>
      </c>
      <c r="V29" s="19"/>
    </row>
    <row r="30" spans="1:22" ht="12">
      <c r="A30" s="16" t="s">
        <v>54</v>
      </c>
      <c r="B30" s="16" t="s">
        <v>50</v>
      </c>
      <c r="C30" s="16">
        <v>69.2135</v>
      </c>
      <c r="D30" s="16">
        <v>19.4731</v>
      </c>
      <c r="E30" s="16">
        <v>109</v>
      </c>
      <c r="F30" s="16" t="s">
        <v>33</v>
      </c>
      <c r="G30" s="16">
        <v>0</v>
      </c>
      <c r="H30" s="16">
        <v>2.65</v>
      </c>
      <c r="I30" s="16">
        <v>0.803</v>
      </c>
      <c r="J30" s="16">
        <v>0</v>
      </c>
      <c r="K30" s="24">
        <v>44500</v>
      </c>
      <c r="L30" s="24">
        <v>2900</v>
      </c>
      <c r="M30" s="16" t="s">
        <v>34</v>
      </c>
      <c r="N30" s="16">
        <v>0</v>
      </c>
      <c r="O30" s="16">
        <v>0</v>
      </c>
      <c r="P30" s="16" t="s">
        <v>35</v>
      </c>
      <c r="Q30" s="16">
        <v>10942</v>
      </c>
      <c r="R30" s="16">
        <v>77</v>
      </c>
      <c r="S30" s="16">
        <v>10942</v>
      </c>
      <c r="T30" s="16">
        <v>77</v>
      </c>
      <c r="V30" s="19"/>
    </row>
    <row r="31" spans="1:22" ht="12">
      <c r="A31" s="16" t="s">
        <v>54</v>
      </c>
      <c r="B31" s="16" t="s">
        <v>51</v>
      </c>
      <c r="C31" s="16">
        <v>69.2134</v>
      </c>
      <c r="D31" s="16">
        <v>19.4728</v>
      </c>
      <c r="E31" s="16">
        <v>115</v>
      </c>
      <c r="F31" s="16" t="s">
        <v>33</v>
      </c>
      <c r="G31" s="16">
        <v>0</v>
      </c>
      <c r="H31" s="16">
        <v>2.65</v>
      </c>
      <c r="I31" s="16">
        <v>0.775</v>
      </c>
      <c r="J31" s="16">
        <v>0</v>
      </c>
      <c r="K31" s="24">
        <v>40300</v>
      </c>
      <c r="L31" s="24">
        <v>2300</v>
      </c>
      <c r="M31" s="16" t="s">
        <v>34</v>
      </c>
      <c r="N31" s="16">
        <v>0</v>
      </c>
      <c r="O31" s="16">
        <v>0</v>
      </c>
      <c r="P31" s="16" t="s">
        <v>35</v>
      </c>
      <c r="Q31" s="16">
        <v>10942</v>
      </c>
      <c r="R31" s="16">
        <v>77</v>
      </c>
      <c r="S31" s="16">
        <v>10942</v>
      </c>
      <c r="T31" s="16">
        <v>77</v>
      </c>
      <c r="V31" s="19"/>
    </row>
    <row r="32" spans="1:22" ht="12">
      <c r="A32" s="16" t="s">
        <v>54</v>
      </c>
      <c r="B32" s="16" t="s">
        <v>52</v>
      </c>
      <c r="C32" s="16">
        <v>69.2148</v>
      </c>
      <c r="D32" s="16">
        <v>19.4708</v>
      </c>
      <c r="E32" s="16">
        <v>92</v>
      </c>
      <c r="F32" s="16" t="s">
        <v>33</v>
      </c>
      <c r="G32" s="16">
        <v>0</v>
      </c>
      <c r="H32" s="16">
        <v>2.65</v>
      </c>
      <c r="I32" s="16">
        <v>0.847</v>
      </c>
      <c r="J32" s="16">
        <v>0</v>
      </c>
      <c r="K32" s="24">
        <v>47200</v>
      </c>
      <c r="L32" s="24">
        <v>2500</v>
      </c>
      <c r="M32" s="16" t="s">
        <v>34</v>
      </c>
      <c r="N32" s="16">
        <v>0</v>
      </c>
      <c r="O32" s="16">
        <v>0</v>
      </c>
      <c r="P32" s="16" t="s">
        <v>35</v>
      </c>
      <c r="Q32" s="16">
        <v>10942</v>
      </c>
      <c r="R32" s="16">
        <v>77</v>
      </c>
      <c r="S32" s="16">
        <v>10942</v>
      </c>
      <c r="T32" s="16">
        <v>77</v>
      </c>
      <c r="V32" s="19"/>
    </row>
    <row r="33" spans="1:22" ht="12">
      <c r="A33" s="16" t="s">
        <v>69</v>
      </c>
      <c r="B33" s="16" t="s">
        <v>55</v>
      </c>
      <c r="C33" s="16">
        <v>59.7808</v>
      </c>
      <c r="D33" s="16">
        <v>5.79079</v>
      </c>
      <c r="E33" s="16">
        <v>77</v>
      </c>
      <c r="F33" s="16" t="s">
        <v>33</v>
      </c>
      <c r="G33" s="16">
        <v>3.5625</v>
      </c>
      <c r="H33" s="16">
        <v>2.6</v>
      </c>
      <c r="I33" s="16">
        <v>0.9954</v>
      </c>
      <c r="J33" s="24">
        <v>0.000172</v>
      </c>
      <c r="K33" s="24">
        <v>51200</v>
      </c>
      <c r="L33" s="24">
        <v>1290</v>
      </c>
      <c r="M33" s="16" t="s">
        <v>34</v>
      </c>
      <c r="N33" s="16">
        <v>0</v>
      </c>
      <c r="O33" s="16">
        <v>0</v>
      </c>
      <c r="P33" s="16" t="s">
        <v>35</v>
      </c>
      <c r="Q33" s="16">
        <v>12098</v>
      </c>
      <c r="R33" s="16">
        <v>500</v>
      </c>
      <c r="S33" s="16">
        <v>12098</v>
      </c>
      <c r="T33" s="16">
        <v>500</v>
      </c>
      <c r="V33" s="19"/>
    </row>
    <row r="34" spans="1:22" ht="12">
      <c r="A34" s="16" t="s">
        <v>69</v>
      </c>
      <c r="B34" s="16" t="s">
        <v>56</v>
      </c>
      <c r="C34" s="16">
        <v>59.78113</v>
      </c>
      <c r="D34" s="16">
        <v>5.79049</v>
      </c>
      <c r="E34" s="16">
        <v>79</v>
      </c>
      <c r="F34" s="16" t="s">
        <v>33</v>
      </c>
      <c r="G34" s="16">
        <v>1.738888889</v>
      </c>
      <c r="H34" s="16">
        <v>2.6</v>
      </c>
      <c r="I34" s="16">
        <v>0.9866</v>
      </c>
      <c r="J34" s="24">
        <v>0.000172</v>
      </c>
      <c r="K34" s="24">
        <v>53500</v>
      </c>
      <c r="L34" s="24">
        <v>1280</v>
      </c>
      <c r="M34" s="16" t="s">
        <v>34</v>
      </c>
      <c r="N34" s="16">
        <v>0</v>
      </c>
      <c r="O34" s="16">
        <v>0</v>
      </c>
      <c r="P34" s="16" t="s">
        <v>35</v>
      </c>
      <c r="Q34" s="16">
        <v>12098</v>
      </c>
      <c r="R34" s="16">
        <v>500</v>
      </c>
      <c r="S34" s="16">
        <v>12098</v>
      </c>
      <c r="T34" s="16">
        <v>500</v>
      </c>
      <c r="V34" s="19"/>
    </row>
    <row r="35" spans="1:22" ht="12">
      <c r="A35" s="16" t="s">
        <v>69</v>
      </c>
      <c r="B35" s="16" t="s">
        <v>57</v>
      </c>
      <c r="C35" s="16">
        <v>59.78096</v>
      </c>
      <c r="D35" s="16">
        <v>5.79017</v>
      </c>
      <c r="E35" s="16">
        <v>74</v>
      </c>
      <c r="F35" s="16" t="s">
        <v>33</v>
      </c>
      <c r="G35" s="16">
        <v>1.395454545</v>
      </c>
      <c r="H35" s="16">
        <v>2.6</v>
      </c>
      <c r="I35" s="16">
        <v>0.9803</v>
      </c>
      <c r="J35" s="24">
        <v>0.000172</v>
      </c>
      <c r="K35" s="24">
        <v>52400</v>
      </c>
      <c r="L35" s="24">
        <v>1190</v>
      </c>
      <c r="M35" s="16" t="s">
        <v>34</v>
      </c>
      <c r="N35" s="16">
        <v>0</v>
      </c>
      <c r="O35" s="16">
        <v>0</v>
      </c>
      <c r="P35" s="16" t="s">
        <v>35</v>
      </c>
      <c r="Q35" s="16">
        <v>12098</v>
      </c>
      <c r="R35" s="16">
        <v>500</v>
      </c>
      <c r="S35" s="16">
        <v>12098</v>
      </c>
      <c r="T35" s="16">
        <v>500</v>
      </c>
      <c r="V35" s="19"/>
    </row>
    <row r="36" spans="1:22" ht="12">
      <c r="A36" s="16" t="s">
        <v>69</v>
      </c>
      <c r="B36" s="16" t="s">
        <v>58</v>
      </c>
      <c r="C36" s="16">
        <v>59.78158</v>
      </c>
      <c r="D36" s="16">
        <v>5.79029</v>
      </c>
      <c r="E36" s="16">
        <v>76</v>
      </c>
      <c r="F36" s="16" t="s">
        <v>33</v>
      </c>
      <c r="G36" s="16">
        <v>1.390909091</v>
      </c>
      <c r="H36" s="16">
        <v>2.6</v>
      </c>
      <c r="I36" s="16">
        <v>0.9841</v>
      </c>
      <c r="J36" s="24">
        <v>0.000172</v>
      </c>
      <c r="K36" s="24">
        <v>56000</v>
      </c>
      <c r="L36" s="24">
        <v>1280</v>
      </c>
      <c r="M36" s="16" t="s">
        <v>34</v>
      </c>
      <c r="N36" s="16">
        <v>0</v>
      </c>
      <c r="O36" s="16">
        <v>0</v>
      </c>
      <c r="P36" s="16" t="s">
        <v>35</v>
      </c>
      <c r="Q36" s="16">
        <v>12098</v>
      </c>
      <c r="R36" s="16">
        <v>500</v>
      </c>
      <c r="S36" s="16">
        <v>12098</v>
      </c>
      <c r="T36" s="16">
        <v>500</v>
      </c>
      <c r="V36" s="19"/>
    </row>
    <row r="37" spans="1:22" ht="12">
      <c r="A37" s="16" t="s">
        <v>69</v>
      </c>
      <c r="B37" s="16" t="s">
        <v>59</v>
      </c>
      <c r="C37" s="16">
        <v>59.81646</v>
      </c>
      <c r="D37" s="16">
        <v>5.81879</v>
      </c>
      <c r="E37" s="16">
        <v>99</v>
      </c>
      <c r="F37" s="16" t="s">
        <v>33</v>
      </c>
      <c r="G37" s="16">
        <v>2.777777778</v>
      </c>
      <c r="H37" s="16">
        <v>2.6</v>
      </c>
      <c r="I37" s="16">
        <v>0.9445</v>
      </c>
      <c r="J37" s="24">
        <v>0.000172</v>
      </c>
      <c r="K37" s="24">
        <v>57000</v>
      </c>
      <c r="L37" s="24">
        <v>1300</v>
      </c>
      <c r="M37" s="16" t="s">
        <v>34</v>
      </c>
      <c r="N37" s="16">
        <v>0</v>
      </c>
      <c r="O37" s="16">
        <v>0</v>
      </c>
      <c r="P37" s="16" t="s">
        <v>35</v>
      </c>
      <c r="Q37" s="16">
        <v>12098</v>
      </c>
      <c r="R37" s="16">
        <v>500</v>
      </c>
      <c r="S37" s="16">
        <v>12098</v>
      </c>
      <c r="T37" s="16">
        <v>500</v>
      </c>
      <c r="V37" s="19"/>
    </row>
    <row r="38" spans="1:22" ht="12">
      <c r="A38" s="16" t="s">
        <v>69</v>
      </c>
      <c r="B38" s="16" t="s">
        <v>60</v>
      </c>
      <c r="C38" s="16">
        <v>59.81384</v>
      </c>
      <c r="D38" s="16">
        <v>5.81889</v>
      </c>
      <c r="E38" s="16">
        <v>91</v>
      </c>
      <c r="F38" s="16" t="s">
        <v>33</v>
      </c>
      <c r="G38" s="16">
        <v>2.62</v>
      </c>
      <c r="H38" s="16">
        <v>2.6</v>
      </c>
      <c r="I38" s="16">
        <v>0.9939</v>
      </c>
      <c r="J38" s="24">
        <v>0.000172</v>
      </c>
      <c r="K38" s="24">
        <v>55100</v>
      </c>
      <c r="L38" s="24">
        <v>1590</v>
      </c>
      <c r="M38" s="16" t="s">
        <v>34</v>
      </c>
      <c r="N38" s="16">
        <v>0</v>
      </c>
      <c r="O38" s="16">
        <v>0</v>
      </c>
      <c r="P38" s="16" t="s">
        <v>35</v>
      </c>
      <c r="Q38" s="16">
        <v>12098</v>
      </c>
      <c r="R38" s="16">
        <v>500</v>
      </c>
      <c r="S38" s="16">
        <v>12098</v>
      </c>
      <c r="T38" s="16">
        <v>500</v>
      </c>
      <c r="V38" s="19"/>
    </row>
    <row r="39" spans="1:22" ht="12">
      <c r="A39" s="16" t="s">
        <v>69</v>
      </c>
      <c r="B39" s="16" t="s">
        <v>61</v>
      </c>
      <c r="C39" s="16">
        <v>59.81395</v>
      </c>
      <c r="D39" s="16">
        <v>5.81898</v>
      </c>
      <c r="E39" s="16">
        <v>87</v>
      </c>
      <c r="F39" s="16" t="s">
        <v>33</v>
      </c>
      <c r="G39" s="16">
        <v>2.88</v>
      </c>
      <c r="H39" s="16">
        <v>2.6</v>
      </c>
      <c r="I39" s="16">
        <v>0.9695</v>
      </c>
      <c r="J39" s="24">
        <v>0.000172</v>
      </c>
      <c r="K39" s="24">
        <v>55800</v>
      </c>
      <c r="L39" s="24">
        <v>1590</v>
      </c>
      <c r="M39" s="16" t="s">
        <v>34</v>
      </c>
      <c r="N39" s="16">
        <v>0</v>
      </c>
      <c r="O39" s="16">
        <v>0</v>
      </c>
      <c r="P39" s="16" t="s">
        <v>35</v>
      </c>
      <c r="Q39" s="16">
        <v>12098</v>
      </c>
      <c r="R39" s="16">
        <v>500</v>
      </c>
      <c r="S39" s="16">
        <v>12098</v>
      </c>
      <c r="T39" s="16">
        <v>500</v>
      </c>
      <c r="V39" s="19"/>
    </row>
    <row r="40" spans="1:22" ht="12">
      <c r="A40" s="16" t="s">
        <v>69</v>
      </c>
      <c r="B40" s="16" t="s">
        <v>62</v>
      </c>
      <c r="C40" s="16">
        <v>59.81367</v>
      </c>
      <c r="D40" s="16">
        <v>5.81901</v>
      </c>
      <c r="E40" s="16">
        <v>88</v>
      </c>
      <c r="F40" s="16" t="s">
        <v>33</v>
      </c>
      <c r="G40" s="16">
        <v>3.75</v>
      </c>
      <c r="H40" s="16">
        <v>2.6</v>
      </c>
      <c r="I40" s="16">
        <v>0.9988</v>
      </c>
      <c r="J40" s="24">
        <v>0.000172</v>
      </c>
      <c r="K40" s="24">
        <v>55400</v>
      </c>
      <c r="L40" s="24">
        <v>1470</v>
      </c>
      <c r="M40" s="16" t="s">
        <v>34</v>
      </c>
      <c r="N40" s="16">
        <v>0</v>
      </c>
      <c r="O40" s="16">
        <v>0</v>
      </c>
      <c r="P40" s="16" t="s">
        <v>35</v>
      </c>
      <c r="Q40" s="16">
        <v>12098</v>
      </c>
      <c r="R40" s="16">
        <v>500</v>
      </c>
      <c r="S40" s="16">
        <v>12098</v>
      </c>
      <c r="T40" s="16">
        <v>500</v>
      </c>
      <c r="V40" s="19"/>
    </row>
    <row r="41" spans="1:22" ht="12">
      <c r="A41" s="16" t="s">
        <v>70</v>
      </c>
      <c r="B41" s="16" t="s">
        <v>63</v>
      </c>
      <c r="C41" s="16">
        <v>61.66674</v>
      </c>
      <c r="D41" s="16">
        <v>6.815</v>
      </c>
      <c r="E41" s="16">
        <v>127</v>
      </c>
      <c r="F41" s="16" t="s">
        <v>33</v>
      </c>
      <c r="G41" s="16">
        <v>4.14</v>
      </c>
      <c r="H41" s="16">
        <v>2.7</v>
      </c>
      <c r="I41" s="16">
        <v>0.8946</v>
      </c>
      <c r="J41" s="16">
        <v>0</v>
      </c>
      <c r="K41" s="16">
        <v>28075.88583</v>
      </c>
      <c r="L41" s="16">
        <v>589.4035585</v>
      </c>
      <c r="M41" s="16" t="s">
        <v>34</v>
      </c>
      <c r="N41" s="16">
        <v>0</v>
      </c>
      <c r="O41" s="16">
        <v>0</v>
      </c>
      <c r="P41" s="16" t="s">
        <v>35</v>
      </c>
      <c r="Q41" s="16">
        <v>6067</v>
      </c>
      <c r="R41" s="16">
        <v>111</v>
      </c>
      <c r="S41" s="16">
        <v>6067</v>
      </c>
      <c r="T41" s="16">
        <v>111</v>
      </c>
      <c r="V41" s="19"/>
    </row>
    <row r="42" spans="1:22" ht="12">
      <c r="A42" s="16" t="s">
        <v>70</v>
      </c>
      <c r="B42" s="16" t="s">
        <v>64</v>
      </c>
      <c r="C42" s="16">
        <v>61.6669</v>
      </c>
      <c r="D42" s="16">
        <v>6.81437</v>
      </c>
      <c r="E42" s="16">
        <v>133</v>
      </c>
      <c r="F42" s="16" t="s">
        <v>33</v>
      </c>
      <c r="G42" s="16">
        <v>1.5</v>
      </c>
      <c r="H42" s="16">
        <v>2.7</v>
      </c>
      <c r="I42" s="16">
        <v>0.8876</v>
      </c>
      <c r="J42" s="16">
        <v>0</v>
      </c>
      <c r="K42" s="16">
        <v>26413.17748</v>
      </c>
      <c r="L42" s="16">
        <v>705.2780201</v>
      </c>
      <c r="M42" s="16" t="s">
        <v>34</v>
      </c>
      <c r="N42" s="16">
        <v>0</v>
      </c>
      <c r="O42" s="16">
        <v>0</v>
      </c>
      <c r="P42" s="16" t="s">
        <v>35</v>
      </c>
      <c r="Q42" s="16">
        <v>6067</v>
      </c>
      <c r="R42" s="16">
        <v>111</v>
      </c>
      <c r="S42" s="16">
        <v>6067</v>
      </c>
      <c r="T42" s="16">
        <v>111</v>
      </c>
      <c r="V42" s="19"/>
    </row>
    <row r="43" spans="1:22" ht="12">
      <c r="A43" s="16" t="s">
        <v>70</v>
      </c>
      <c r="B43" s="16" t="s">
        <v>65</v>
      </c>
      <c r="C43" s="16">
        <v>61.66624</v>
      </c>
      <c r="D43" s="16">
        <v>6.81435</v>
      </c>
      <c r="E43" s="16">
        <v>146</v>
      </c>
      <c r="F43" s="16" t="s">
        <v>33</v>
      </c>
      <c r="G43" s="16">
        <v>1.761538462</v>
      </c>
      <c r="H43" s="16">
        <v>2.7</v>
      </c>
      <c r="I43" s="16">
        <v>0.8808</v>
      </c>
      <c r="J43" s="16">
        <v>0</v>
      </c>
      <c r="K43" s="16">
        <v>24250.50072</v>
      </c>
      <c r="L43" s="16">
        <v>592.6784902</v>
      </c>
      <c r="M43" s="16" t="s">
        <v>34</v>
      </c>
      <c r="N43" s="16">
        <v>0</v>
      </c>
      <c r="O43" s="16">
        <v>0</v>
      </c>
      <c r="P43" s="16" t="s">
        <v>35</v>
      </c>
      <c r="Q43" s="16">
        <v>6067</v>
      </c>
      <c r="R43" s="16">
        <v>111</v>
      </c>
      <c r="S43" s="16">
        <v>6067</v>
      </c>
      <c r="T43" s="16">
        <v>111</v>
      </c>
      <c r="V43" s="19"/>
    </row>
    <row r="44" spans="1:22" ht="12">
      <c r="A44" s="16" t="s">
        <v>70</v>
      </c>
      <c r="B44" s="16" t="s">
        <v>66</v>
      </c>
      <c r="C44" s="16">
        <v>61.66594</v>
      </c>
      <c r="D44" s="16">
        <v>6.81505</v>
      </c>
      <c r="E44" s="16">
        <v>134</v>
      </c>
      <c r="F44" s="16" t="s">
        <v>33</v>
      </c>
      <c r="G44" s="16">
        <v>1.7875</v>
      </c>
      <c r="H44" s="16">
        <v>2.7</v>
      </c>
      <c r="I44" s="16">
        <v>0.8936</v>
      </c>
      <c r="J44" s="16">
        <v>0</v>
      </c>
      <c r="K44" s="16">
        <v>27982.55771</v>
      </c>
      <c r="L44" s="16">
        <v>1049.78003</v>
      </c>
      <c r="M44" s="16" t="s">
        <v>34</v>
      </c>
      <c r="N44" s="16">
        <v>0</v>
      </c>
      <c r="O44" s="16">
        <v>0</v>
      </c>
      <c r="P44" s="16" t="s">
        <v>35</v>
      </c>
      <c r="Q44" s="16">
        <v>6067</v>
      </c>
      <c r="R44" s="16">
        <v>111</v>
      </c>
      <c r="S44" s="16">
        <v>6067</v>
      </c>
      <c r="T44" s="16">
        <v>111</v>
      </c>
      <c r="V44" s="19"/>
    </row>
    <row r="45" spans="1:22" ht="12">
      <c r="A45" s="16" t="s">
        <v>70</v>
      </c>
      <c r="B45" s="16" t="s">
        <v>67</v>
      </c>
      <c r="C45" s="16">
        <v>61.66559</v>
      </c>
      <c r="D45" s="16">
        <v>6.81518</v>
      </c>
      <c r="E45" s="16">
        <v>146</v>
      </c>
      <c r="F45" s="16" t="s">
        <v>33</v>
      </c>
      <c r="G45" s="16">
        <v>2.8</v>
      </c>
      <c r="H45" s="16">
        <v>2.7</v>
      </c>
      <c r="I45" s="16">
        <v>0.8862</v>
      </c>
      <c r="J45" s="16">
        <v>0</v>
      </c>
      <c r="K45" s="16">
        <v>26256.57779</v>
      </c>
      <c r="L45" s="16">
        <v>936.6532877</v>
      </c>
      <c r="M45" s="16" t="s">
        <v>34</v>
      </c>
      <c r="N45" s="16">
        <v>0</v>
      </c>
      <c r="O45" s="16">
        <v>0</v>
      </c>
      <c r="P45" s="16" t="s">
        <v>35</v>
      </c>
      <c r="Q45" s="16">
        <v>6067</v>
      </c>
      <c r="R45" s="16">
        <v>111</v>
      </c>
      <c r="S45" s="16">
        <v>6067</v>
      </c>
      <c r="T45" s="16">
        <v>111</v>
      </c>
      <c r="V45" s="19"/>
    </row>
    <row r="46" spans="1:22" ht="12">
      <c r="A46" s="16" t="s">
        <v>70</v>
      </c>
      <c r="B46" s="16" t="s">
        <v>68</v>
      </c>
      <c r="C46" s="16">
        <v>61.66653</v>
      </c>
      <c r="D46" s="16">
        <v>6.81475</v>
      </c>
      <c r="E46" s="16">
        <v>133</v>
      </c>
      <c r="F46" s="16" t="s">
        <v>33</v>
      </c>
      <c r="G46" s="16">
        <v>3.52</v>
      </c>
      <c r="H46" s="16">
        <v>2.7</v>
      </c>
      <c r="I46" s="16">
        <v>0.8697</v>
      </c>
      <c r="J46" s="16">
        <v>0</v>
      </c>
      <c r="K46" s="16">
        <v>26011.8012</v>
      </c>
      <c r="L46" s="16">
        <v>783.4378574</v>
      </c>
      <c r="M46" s="16" t="s">
        <v>34</v>
      </c>
      <c r="N46" s="16">
        <v>0</v>
      </c>
      <c r="O46" s="16">
        <v>0</v>
      </c>
      <c r="P46" s="16" t="s">
        <v>35</v>
      </c>
      <c r="Q46" s="16">
        <v>6067</v>
      </c>
      <c r="R46" s="16">
        <v>111</v>
      </c>
      <c r="S46" s="16">
        <v>6067</v>
      </c>
      <c r="T46" s="16">
        <v>111</v>
      </c>
      <c r="V46" s="19"/>
    </row>
    <row r="47" spans="1:20" ht="12">
      <c r="A47" s="16" t="s">
        <v>108</v>
      </c>
      <c r="B47" s="16" t="s">
        <v>100</v>
      </c>
      <c r="C47" s="16">
        <v>44.29029</v>
      </c>
      <c r="D47" s="16">
        <v>-71.76119</v>
      </c>
      <c r="E47" s="16">
        <v>357</v>
      </c>
      <c r="F47" s="16" t="s">
        <v>33</v>
      </c>
      <c r="G47" s="16">
        <v>2</v>
      </c>
      <c r="H47" s="16">
        <v>2.65</v>
      </c>
      <c r="I47" s="16">
        <v>0.9999</v>
      </c>
      <c r="J47" s="24">
        <v>0.0001</v>
      </c>
      <c r="K47" s="25">
        <v>73960.21699819168</v>
      </c>
      <c r="L47" s="25">
        <v>2386.9801084990954</v>
      </c>
      <c r="M47" s="16" t="s">
        <v>34</v>
      </c>
      <c r="N47" s="16">
        <v>0</v>
      </c>
      <c r="O47" s="16">
        <v>0</v>
      </c>
      <c r="P47" s="16" t="s">
        <v>35</v>
      </c>
      <c r="Q47" s="16">
        <v>13820</v>
      </c>
      <c r="R47" s="16">
        <v>250</v>
      </c>
      <c r="S47" s="16">
        <v>13820</v>
      </c>
      <c r="T47" s="16">
        <v>250</v>
      </c>
    </row>
    <row r="48" spans="1:20" ht="12">
      <c r="A48" s="16" t="s">
        <v>108</v>
      </c>
      <c r="B48" s="16" t="s">
        <v>101</v>
      </c>
      <c r="C48" s="16">
        <v>44.29043</v>
      </c>
      <c r="D48" s="16">
        <v>-71.7608</v>
      </c>
      <c r="E48" s="16">
        <v>357</v>
      </c>
      <c r="F48" s="16" t="s">
        <v>33</v>
      </c>
      <c r="G48" s="16">
        <v>2</v>
      </c>
      <c r="H48" s="16">
        <v>2.65</v>
      </c>
      <c r="I48" s="16">
        <v>0.9999</v>
      </c>
      <c r="J48" s="24">
        <v>0.0001</v>
      </c>
      <c r="K48" s="25">
        <v>72875.226039783</v>
      </c>
      <c r="L48" s="25">
        <v>2414.1048824593126</v>
      </c>
      <c r="M48" s="16" t="s">
        <v>34</v>
      </c>
      <c r="N48" s="16">
        <v>0</v>
      </c>
      <c r="O48" s="16">
        <v>0</v>
      </c>
      <c r="P48" s="16" t="s">
        <v>35</v>
      </c>
      <c r="Q48" s="16">
        <v>13820</v>
      </c>
      <c r="R48" s="16">
        <v>250</v>
      </c>
      <c r="S48" s="16">
        <v>13820</v>
      </c>
      <c r="T48" s="16">
        <v>250</v>
      </c>
    </row>
    <row r="49" spans="1:20" ht="12">
      <c r="A49" s="16" t="s">
        <v>108</v>
      </c>
      <c r="B49" s="16" t="s">
        <v>102</v>
      </c>
      <c r="C49" s="16">
        <v>44.31289</v>
      </c>
      <c r="D49" s="16">
        <v>-71.57224</v>
      </c>
      <c r="E49" s="16">
        <v>414</v>
      </c>
      <c r="F49" s="16" t="s">
        <v>33</v>
      </c>
      <c r="G49" s="16">
        <v>1</v>
      </c>
      <c r="H49" s="16">
        <v>2.65</v>
      </c>
      <c r="I49" s="16">
        <v>0.9999</v>
      </c>
      <c r="J49" s="24">
        <v>0.0001</v>
      </c>
      <c r="K49" s="25">
        <v>79837.25135623869</v>
      </c>
      <c r="L49" s="25">
        <v>2061.482820976492</v>
      </c>
      <c r="M49" s="16" t="s">
        <v>34</v>
      </c>
      <c r="N49" s="16">
        <v>0</v>
      </c>
      <c r="O49" s="16">
        <v>0</v>
      </c>
      <c r="P49" s="16" t="s">
        <v>35</v>
      </c>
      <c r="Q49" s="16">
        <v>13820</v>
      </c>
      <c r="R49" s="16">
        <v>250</v>
      </c>
      <c r="S49" s="16">
        <v>13820</v>
      </c>
      <c r="T49" s="16">
        <v>250</v>
      </c>
    </row>
    <row r="50" spans="1:22" ht="12">
      <c r="A50" s="16" t="s">
        <v>108</v>
      </c>
      <c r="B50" s="16" t="s">
        <v>103</v>
      </c>
      <c r="C50" s="16">
        <v>44.31463</v>
      </c>
      <c r="D50" s="16">
        <v>-71.57295</v>
      </c>
      <c r="E50" s="16">
        <v>412</v>
      </c>
      <c r="F50" s="16" t="s">
        <v>33</v>
      </c>
      <c r="G50" s="16">
        <v>10</v>
      </c>
      <c r="H50" s="16">
        <v>2.65</v>
      </c>
      <c r="I50" s="16">
        <v>0.9999</v>
      </c>
      <c r="J50" s="24">
        <v>0.0001</v>
      </c>
      <c r="K50" s="25">
        <v>73236.88969258589</v>
      </c>
      <c r="L50" s="25">
        <v>1627.4864376130197</v>
      </c>
      <c r="M50" s="16" t="s">
        <v>34</v>
      </c>
      <c r="N50" s="16">
        <v>0</v>
      </c>
      <c r="O50" s="16">
        <v>0</v>
      </c>
      <c r="P50" s="16" t="s">
        <v>35</v>
      </c>
      <c r="Q50" s="16">
        <v>13820</v>
      </c>
      <c r="R50" s="16">
        <v>250</v>
      </c>
      <c r="S50" s="16">
        <v>13820</v>
      </c>
      <c r="T50" s="16">
        <v>250</v>
      </c>
      <c r="V50" s="19"/>
    </row>
    <row r="51" spans="1:20" ht="12">
      <c r="A51" s="16" t="s">
        <v>108</v>
      </c>
      <c r="B51" s="16" t="s">
        <v>104</v>
      </c>
      <c r="C51" s="16">
        <v>42.30387</v>
      </c>
      <c r="D51" s="16">
        <v>-72.53188</v>
      </c>
      <c r="E51" s="16">
        <v>304</v>
      </c>
      <c r="F51" s="16" t="s">
        <v>33</v>
      </c>
      <c r="G51" s="16">
        <v>1</v>
      </c>
      <c r="H51" s="16">
        <v>2.65</v>
      </c>
      <c r="I51" s="16">
        <v>1</v>
      </c>
      <c r="J51" s="24">
        <v>0.0001</v>
      </c>
      <c r="K51" s="25">
        <v>95840.86799276673</v>
      </c>
      <c r="L51" s="25">
        <v>4385.171790235081</v>
      </c>
      <c r="M51" s="16" t="s">
        <v>34</v>
      </c>
      <c r="N51" s="16">
        <v>0</v>
      </c>
      <c r="O51" s="16">
        <v>0</v>
      </c>
      <c r="P51" s="16" t="s">
        <v>35</v>
      </c>
      <c r="Q51" s="16">
        <v>16720</v>
      </c>
      <c r="R51" s="16">
        <v>320</v>
      </c>
      <c r="S51" s="16">
        <v>16720</v>
      </c>
      <c r="T51" s="16">
        <v>320</v>
      </c>
    </row>
    <row r="52" spans="1:20" ht="12">
      <c r="A52" s="16" t="s">
        <v>108</v>
      </c>
      <c r="B52" s="16" t="s">
        <v>105</v>
      </c>
      <c r="C52" s="16">
        <v>43.01456</v>
      </c>
      <c r="D52" s="16">
        <v>-72.32511</v>
      </c>
      <c r="E52" s="16">
        <v>180</v>
      </c>
      <c r="F52" s="16" t="s">
        <v>33</v>
      </c>
      <c r="G52" s="16">
        <v>6</v>
      </c>
      <c r="H52" s="16">
        <v>2.65</v>
      </c>
      <c r="I52" s="16">
        <v>0.9998</v>
      </c>
      <c r="J52" s="24">
        <v>0.0001</v>
      </c>
      <c r="K52" s="25">
        <v>66365.28028933091</v>
      </c>
      <c r="L52" s="25">
        <v>1347.1971066907774</v>
      </c>
      <c r="M52" s="16" t="s">
        <v>34</v>
      </c>
      <c r="N52" s="16">
        <v>0</v>
      </c>
      <c r="O52" s="16">
        <v>0</v>
      </c>
      <c r="P52" s="16" t="s">
        <v>35</v>
      </c>
      <c r="Q52" s="16">
        <v>15070</v>
      </c>
      <c r="R52" s="16">
        <v>300</v>
      </c>
      <c r="S52" s="16">
        <v>15070</v>
      </c>
      <c r="T52" s="16">
        <v>300</v>
      </c>
    </row>
    <row r="53" spans="1:20" ht="12">
      <c r="A53" s="16" t="s">
        <v>108</v>
      </c>
      <c r="B53" s="16" t="s">
        <v>106</v>
      </c>
      <c r="C53" s="16">
        <v>43.01462</v>
      </c>
      <c r="D53" s="16">
        <v>-72.32656</v>
      </c>
      <c r="E53" s="16">
        <v>184</v>
      </c>
      <c r="F53" s="16" t="s">
        <v>33</v>
      </c>
      <c r="G53" s="16">
        <v>4</v>
      </c>
      <c r="H53" s="16">
        <v>2.65</v>
      </c>
      <c r="I53" s="16">
        <v>0.9986</v>
      </c>
      <c r="J53" s="24">
        <v>0.0001</v>
      </c>
      <c r="K53" s="25">
        <v>65370.70524412296</v>
      </c>
      <c r="L53" s="25">
        <v>1175.4068716094032</v>
      </c>
      <c r="M53" s="16" t="s">
        <v>34</v>
      </c>
      <c r="N53" s="16">
        <v>0</v>
      </c>
      <c r="O53" s="16">
        <v>0</v>
      </c>
      <c r="P53" s="16" t="s">
        <v>35</v>
      </c>
      <c r="Q53" s="16">
        <v>15070</v>
      </c>
      <c r="R53" s="16">
        <v>300</v>
      </c>
      <c r="S53" s="16">
        <v>15070</v>
      </c>
      <c r="T53" s="16">
        <v>300</v>
      </c>
    </row>
    <row r="54" spans="1:20" ht="12">
      <c r="A54" s="16" t="s">
        <v>108</v>
      </c>
      <c r="B54" s="16" t="s">
        <v>107</v>
      </c>
      <c r="C54" s="16">
        <v>43.27648</v>
      </c>
      <c r="D54" s="16">
        <v>-72.35812</v>
      </c>
      <c r="E54" s="16">
        <v>303</v>
      </c>
      <c r="F54" s="16" t="s">
        <v>33</v>
      </c>
      <c r="G54" s="16">
        <v>6</v>
      </c>
      <c r="H54" s="16">
        <v>2.65</v>
      </c>
      <c r="I54" s="16">
        <v>0.9982</v>
      </c>
      <c r="J54" s="24">
        <v>0.0001</v>
      </c>
      <c r="K54" s="25">
        <v>72242.31464737793</v>
      </c>
      <c r="L54" s="25">
        <v>2631.1030741410486</v>
      </c>
      <c r="M54" s="16" t="s">
        <v>34</v>
      </c>
      <c r="N54" s="16">
        <v>0</v>
      </c>
      <c r="O54" s="16">
        <v>0</v>
      </c>
      <c r="P54" s="16" t="s">
        <v>35</v>
      </c>
      <c r="Q54" s="16">
        <v>14570</v>
      </c>
      <c r="R54" s="16">
        <v>230</v>
      </c>
      <c r="S54" s="16">
        <v>14570</v>
      </c>
      <c r="T54" s="16">
        <v>230</v>
      </c>
    </row>
    <row r="56" spans="11:13" ht="12">
      <c r="K56" s="24"/>
      <c r="L56" s="24"/>
      <c r="M56" s="16"/>
    </row>
    <row r="57" spans="11:13" ht="12">
      <c r="K57" s="24"/>
      <c r="L57" s="24"/>
      <c r="M57" s="16"/>
    </row>
    <row r="58" spans="11:13" ht="12">
      <c r="K58" s="24"/>
      <c r="L58" s="24"/>
      <c r="M58" s="16"/>
    </row>
    <row r="59" spans="11:13" ht="12">
      <c r="K59" s="24"/>
      <c r="L59" s="24"/>
      <c r="M59" s="16"/>
    </row>
    <row r="60" spans="11:13" ht="12">
      <c r="K60" s="24"/>
      <c r="L60" s="24"/>
      <c r="M60" s="16"/>
    </row>
    <row r="61" spans="11:13" ht="12">
      <c r="K61" s="24"/>
      <c r="L61" s="24"/>
      <c r="M61" s="16"/>
    </row>
    <row r="62" spans="11:13" ht="12">
      <c r="K62" s="24"/>
      <c r="L62" s="24"/>
      <c r="M62" s="16"/>
    </row>
    <row r="63" spans="11:13" ht="12">
      <c r="K63" s="24"/>
      <c r="L63" s="24"/>
      <c r="M63" s="16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workbookViewId="0" topLeftCell="C1">
      <selection activeCell="H7" sqref="H7:H52"/>
    </sheetView>
  </sheetViews>
  <sheetFormatPr defaultColWidth="11.5546875" defaultRowHeight="15"/>
  <cols>
    <col min="3" max="3" width="13.5546875" style="0" customWidth="1"/>
    <col min="8" max="8" width="15.5546875" style="0" customWidth="1"/>
    <col min="9" max="9" width="12.6640625" style="0" customWidth="1"/>
    <col min="10" max="10" width="18.4453125" style="0" customWidth="1"/>
  </cols>
  <sheetData>
    <row r="1" ht="15">
      <c r="D1" t="s">
        <v>97</v>
      </c>
    </row>
    <row r="2" ht="15">
      <c r="D2" t="s">
        <v>98</v>
      </c>
    </row>
    <row r="3" spans="4:6" ht="15">
      <c r="D3" t="s">
        <v>72</v>
      </c>
      <c r="F3" t="s">
        <v>78</v>
      </c>
    </row>
    <row r="4" spans="4:10" ht="15">
      <c r="D4" t="s">
        <v>73</v>
      </c>
      <c r="H4" t="s">
        <v>80</v>
      </c>
      <c r="I4" s="2" t="s">
        <v>85</v>
      </c>
      <c r="J4" s="2" t="s">
        <v>89</v>
      </c>
    </row>
    <row r="5" spans="2:10" ht="15">
      <c r="B5" t="s">
        <v>76</v>
      </c>
      <c r="C5" t="s">
        <v>77</v>
      </c>
      <c r="D5" s="2" t="s">
        <v>74</v>
      </c>
      <c r="E5" s="11" t="s">
        <v>75</v>
      </c>
      <c r="F5" s="2" t="s">
        <v>74</v>
      </c>
      <c r="G5" s="11" t="s">
        <v>75</v>
      </c>
      <c r="H5" s="2" t="s">
        <v>81</v>
      </c>
      <c r="I5" s="2" t="s">
        <v>86</v>
      </c>
      <c r="J5" s="2" t="s">
        <v>91</v>
      </c>
    </row>
    <row r="6" spans="4:10" ht="15">
      <c r="D6" s="2"/>
      <c r="E6" s="2"/>
      <c r="F6" s="2"/>
      <c r="G6" s="2"/>
      <c r="H6" s="2"/>
      <c r="J6" s="2" t="s">
        <v>90</v>
      </c>
    </row>
    <row r="7" spans="2:10" ht="15">
      <c r="B7" t="str">
        <f>Sheet1!A9</f>
        <v>Marrait</v>
      </c>
      <c r="C7" t="str">
        <f>Sheet1!B9</f>
        <v>39-11QOO-01</v>
      </c>
      <c r="D7" s="2">
        <v>9151</v>
      </c>
      <c r="E7" s="3">
        <v>304.9545</v>
      </c>
      <c r="F7" s="2">
        <f>Sheet1!Q9</f>
        <v>9325</v>
      </c>
      <c r="G7" s="2">
        <f>Sheet1!R9</f>
        <v>45</v>
      </c>
      <c r="H7" s="12">
        <f>F7/D7</f>
        <v>1.0190143153753688</v>
      </c>
      <c r="I7" s="12">
        <f>AVERAGE(H7:H11)</f>
        <v>1.012754085469584</v>
      </c>
      <c r="J7" s="12">
        <f>STDEV(D7:D11)/AVERAGE(D7:D11)</f>
        <v>0.010676643120786748</v>
      </c>
    </row>
    <row r="8" spans="2:10" ht="15">
      <c r="B8" t="str">
        <f>Sheet1!A10</f>
        <v>Marrait</v>
      </c>
      <c r="C8" t="str">
        <f>Sheet1!B10</f>
        <v>39-11QOO-02</v>
      </c>
      <c r="D8" s="2">
        <v>9189</v>
      </c>
      <c r="E8" s="3">
        <v>175.2531</v>
      </c>
      <c r="F8" s="2">
        <f>Sheet1!Q10</f>
        <v>9325</v>
      </c>
      <c r="G8" s="2">
        <f>Sheet1!R10</f>
        <v>45</v>
      </c>
      <c r="H8" s="12">
        <f>F8/D8</f>
        <v>1.0148003047121559</v>
      </c>
      <c r="J8" s="12"/>
    </row>
    <row r="9" spans="2:10" ht="15">
      <c r="B9" t="str">
        <f>Sheet1!A11</f>
        <v>Marrait</v>
      </c>
      <c r="C9" t="str">
        <f>Sheet1!B11</f>
        <v>39-11QOO-03</v>
      </c>
      <c r="D9" s="2">
        <v>9363</v>
      </c>
      <c r="E9" s="3">
        <v>183.7707</v>
      </c>
      <c r="F9" s="2">
        <f>Sheet1!Q11</f>
        <v>9325</v>
      </c>
      <c r="G9" s="2">
        <f>Sheet1!R11</f>
        <v>45</v>
      </c>
      <c r="H9" s="12">
        <f>F9/D9</f>
        <v>0.9959414717505073</v>
      </c>
      <c r="J9" s="12"/>
    </row>
    <row r="10" spans="2:10" ht="15">
      <c r="B10" t="str">
        <f>Sheet1!A12</f>
        <v>Marrait</v>
      </c>
      <c r="C10" t="str">
        <f>Sheet1!B12</f>
        <v>39-11QOO-04</v>
      </c>
      <c r="D10" s="2">
        <v>9106</v>
      </c>
      <c r="E10" s="3">
        <v>204.3733</v>
      </c>
      <c r="F10" s="2">
        <f>Sheet1!Q12</f>
        <v>9325</v>
      </c>
      <c r="G10" s="2">
        <f>Sheet1!R12</f>
        <v>45</v>
      </c>
      <c r="H10" s="12">
        <f>F10/D10</f>
        <v>1.024050076872392</v>
      </c>
      <c r="J10" s="12"/>
    </row>
    <row r="11" spans="2:10" ht="15">
      <c r="B11" t="str">
        <f>Sheet1!A13</f>
        <v>Marrait</v>
      </c>
      <c r="C11" t="str">
        <f>Sheet1!B13</f>
        <v>39-11QOO-05</v>
      </c>
      <c r="D11" s="2">
        <v>9233</v>
      </c>
      <c r="E11" s="3">
        <v>206.7341</v>
      </c>
      <c r="F11" s="2">
        <f>Sheet1!Q13</f>
        <v>9325</v>
      </c>
      <c r="G11" s="2">
        <f>Sheet1!R13</f>
        <v>45</v>
      </c>
      <c r="H11" s="12">
        <f>F11/D11</f>
        <v>1.009964258637496</v>
      </c>
      <c r="J11" s="12"/>
    </row>
    <row r="12" spans="2:10" ht="15">
      <c r="B12" t="str">
        <f>Sheet1!A14</f>
        <v>Tasiussaq</v>
      </c>
      <c r="C12" t="str">
        <f>Sheet1!B14</f>
        <v>33-09GRO-08</v>
      </c>
      <c r="D12" s="2">
        <v>8189.999999999999</v>
      </c>
      <c r="E12" s="3">
        <v>203.5535</v>
      </c>
      <c r="F12" s="4" t="s">
        <v>79</v>
      </c>
      <c r="G12" s="2"/>
      <c r="H12" s="12"/>
      <c r="J12" s="12">
        <f>STDEV(D12:D17)/AVERAGE(D12:D17)</f>
        <v>0.01762577213964447</v>
      </c>
    </row>
    <row r="13" spans="2:10" ht="15">
      <c r="B13" t="str">
        <f>Sheet1!A15</f>
        <v>Tasiussaq</v>
      </c>
      <c r="C13" t="str">
        <f>Sheet1!B15</f>
        <v>33-09GRO-09</v>
      </c>
      <c r="D13" s="2">
        <v>8239</v>
      </c>
      <c r="E13" s="3">
        <v>156.133</v>
      </c>
      <c r="F13" s="2"/>
      <c r="G13" s="2"/>
      <c r="H13" s="12"/>
      <c r="J13" s="12"/>
    </row>
    <row r="14" spans="2:10" ht="15">
      <c r="B14" t="str">
        <f>Sheet1!A16</f>
        <v>Tasiussaq</v>
      </c>
      <c r="C14" t="str">
        <f>Sheet1!B16</f>
        <v>33-09GRO-11</v>
      </c>
      <c r="D14" s="2">
        <v>8076</v>
      </c>
      <c r="E14" s="3">
        <v>187.2709</v>
      </c>
      <c r="F14" s="2"/>
      <c r="G14" s="2"/>
      <c r="H14" s="12"/>
      <c r="J14" s="12"/>
    </row>
    <row r="15" spans="2:10" ht="15">
      <c r="B15" t="str">
        <f>Sheet1!A17</f>
        <v>Tasiussaq</v>
      </c>
      <c r="C15" t="str">
        <f>Sheet1!B17</f>
        <v>33-09GRO-12</v>
      </c>
      <c r="D15" s="2">
        <v>8246</v>
      </c>
      <c r="E15" s="3">
        <v>190.9639</v>
      </c>
      <c r="F15" s="2"/>
      <c r="G15" s="2"/>
      <c r="H15" s="12"/>
      <c r="J15" s="12"/>
    </row>
    <row r="16" spans="2:10" ht="15">
      <c r="B16" t="str">
        <f>Sheet1!A18</f>
        <v>Tasiussaq</v>
      </c>
      <c r="C16" t="str">
        <f>Sheet1!B18</f>
        <v>34FST08-01</v>
      </c>
      <c r="D16" s="2">
        <v>8373</v>
      </c>
      <c r="E16" s="3">
        <v>142.6354</v>
      </c>
      <c r="F16" s="2"/>
      <c r="G16" s="2"/>
      <c r="H16" s="12"/>
      <c r="J16" s="12"/>
    </row>
    <row r="17" spans="2:10" ht="15">
      <c r="B17" t="str">
        <f>Sheet1!A19</f>
        <v>Tasiussaq</v>
      </c>
      <c r="C17" t="str">
        <f>Sheet1!B19</f>
        <v>34FST08-02</v>
      </c>
      <c r="D17" s="2">
        <v>7961</v>
      </c>
      <c r="E17" s="3">
        <v>159.6131</v>
      </c>
      <c r="F17" s="2"/>
      <c r="G17" s="2"/>
      <c r="H17" s="12"/>
      <c r="J17" s="12"/>
    </row>
    <row r="18" spans="2:10" ht="15">
      <c r="B18" t="str">
        <f>Sheet1!A20</f>
        <v>Clyde</v>
      </c>
      <c r="C18" t="str">
        <f>Sheet1!B20</f>
        <v>CI2-01-1</v>
      </c>
      <c r="D18" s="2">
        <v>8706</v>
      </c>
      <c r="E18" s="3">
        <v>231.0158</v>
      </c>
      <c r="F18" s="4" t="s">
        <v>79</v>
      </c>
      <c r="G18" s="2"/>
      <c r="H18" s="12"/>
      <c r="J18" s="12">
        <f>STDEV(D18:D24)/AVERAGE(D18:D24)</f>
        <v>0.028423168729910544</v>
      </c>
    </row>
    <row r="19" spans="2:10" ht="15">
      <c r="B19" t="str">
        <f>Sheet1!A21</f>
        <v>Clyde</v>
      </c>
      <c r="C19" t="str">
        <f>Sheet1!B21</f>
        <v>CI2-01-2</v>
      </c>
      <c r="D19" s="2">
        <v>8553</v>
      </c>
      <c r="E19" s="3">
        <v>172.0046</v>
      </c>
      <c r="F19" s="2"/>
      <c r="G19" s="2"/>
      <c r="H19" s="12"/>
      <c r="J19" s="12"/>
    </row>
    <row r="20" spans="2:10" ht="15">
      <c r="B20" t="str">
        <f>Sheet1!A22</f>
        <v>Clyde</v>
      </c>
      <c r="C20" t="str">
        <f>Sheet1!B22</f>
        <v>CR-03-90</v>
      </c>
      <c r="D20" s="2">
        <v>8169</v>
      </c>
      <c r="E20" s="3">
        <v>173.7514</v>
      </c>
      <c r="F20" s="2"/>
      <c r="G20" s="2"/>
      <c r="H20" s="12"/>
      <c r="J20" s="12"/>
    </row>
    <row r="21" spans="2:10" ht="15">
      <c r="B21" t="str">
        <f>Sheet1!A23</f>
        <v>Clyde</v>
      </c>
      <c r="C21" t="str">
        <f>Sheet1!B23</f>
        <v>CR-03-91</v>
      </c>
      <c r="D21" s="2">
        <v>8232</v>
      </c>
      <c r="E21" s="3">
        <v>188.7342</v>
      </c>
      <c r="F21" s="2"/>
      <c r="G21" s="2"/>
      <c r="H21" s="12"/>
      <c r="J21" s="12"/>
    </row>
    <row r="22" spans="2:10" ht="15">
      <c r="B22" t="str">
        <f>Sheet1!A24</f>
        <v>Clyde</v>
      </c>
      <c r="C22" t="str">
        <f>Sheet1!B24</f>
        <v>CR-03-92</v>
      </c>
      <c r="D22" s="2">
        <v>8368</v>
      </c>
      <c r="E22" s="3">
        <v>181.756</v>
      </c>
      <c r="F22" s="2"/>
      <c r="G22" s="2"/>
      <c r="H22" s="12"/>
      <c r="J22" s="12"/>
    </row>
    <row r="23" spans="2:10" ht="15">
      <c r="B23" t="str">
        <f>Sheet1!A25</f>
        <v>Clyde</v>
      </c>
      <c r="C23" t="str">
        <f>Sheet1!B25</f>
        <v>CR-03-93</v>
      </c>
      <c r="D23" s="2">
        <v>8303</v>
      </c>
      <c r="E23" s="3">
        <v>163.194</v>
      </c>
      <c r="F23" s="2"/>
      <c r="G23" s="2"/>
      <c r="H23" s="12"/>
      <c r="J23" s="12"/>
    </row>
    <row r="24" spans="2:10" ht="15">
      <c r="B24" t="str">
        <f>Sheet1!A26</f>
        <v>Clyde</v>
      </c>
      <c r="C24" t="str">
        <f>Sheet1!B26</f>
        <v>CR-03-94</v>
      </c>
      <c r="D24" s="2">
        <v>8789</v>
      </c>
      <c r="E24" s="3">
        <v>194.4201</v>
      </c>
      <c r="F24" s="2"/>
      <c r="G24" s="2"/>
      <c r="H24" s="12"/>
      <c r="J24" s="12"/>
    </row>
    <row r="25" spans="2:10" ht="15">
      <c r="B25" t="str">
        <f>Sheet1!A27</f>
        <v>Grotlandsura</v>
      </c>
      <c r="C25" t="str">
        <f>Sheet1!B27</f>
        <v>040906-02</v>
      </c>
      <c r="D25" s="2">
        <v>10103</v>
      </c>
      <c r="E25" s="3">
        <v>471.6771</v>
      </c>
      <c r="F25" s="2">
        <f>Sheet1!Q27</f>
        <v>11424</v>
      </c>
      <c r="G25" s="2">
        <f>Sheet1!R27</f>
        <v>108</v>
      </c>
      <c r="H25" s="12">
        <f aca="true" t="shared" si="0" ref="H25:H44">F25/D25</f>
        <v>1.1307532416114026</v>
      </c>
      <c r="I25" s="12">
        <f>AVERAGE(H25:H27)</f>
        <v>1.0783685373771217</v>
      </c>
      <c r="J25" s="12">
        <f>STDEV(D25:D27)/AVERAGE(D25:D27)</f>
        <v>0.04107538167857977</v>
      </c>
    </row>
    <row r="26" spans="2:10" ht="15">
      <c r="B26" t="str">
        <f>Sheet1!A28</f>
        <v>Grotlandsura</v>
      </c>
      <c r="C26" t="str">
        <f>Sheet1!B28</f>
        <v>0040906-03</v>
      </c>
      <c r="D26" s="2">
        <v>10852</v>
      </c>
      <c r="E26" s="3">
        <v>489.9026</v>
      </c>
      <c r="F26" s="2">
        <f>Sheet1!Q28</f>
        <v>11424</v>
      </c>
      <c r="G26" s="2">
        <f>Sheet1!R28</f>
        <v>108</v>
      </c>
      <c r="H26" s="12">
        <f t="shared" si="0"/>
        <v>1.0527091780316993</v>
      </c>
      <c r="I26" s="12"/>
      <c r="J26" s="12"/>
    </row>
    <row r="27" spans="2:10" ht="15">
      <c r="B27" t="str">
        <f>Sheet1!A29</f>
        <v>Grotlandsura</v>
      </c>
      <c r="C27" t="str">
        <f>Sheet1!B29</f>
        <v>040906-04</v>
      </c>
      <c r="D27" s="2">
        <v>10863</v>
      </c>
      <c r="E27" s="3">
        <v>502.3383</v>
      </c>
      <c r="F27" s="2">
        <f>Sheet1!Q29</f>
        <v>11424</v>
      </c>
      <c r="G27" s="2">
        <f>Sheet1!R29</f>
        <v>108</v>
      </c>
      <c r="H27" s="12">
        <f t="shared" si="0"/>
        <v>1.051643192488263</v>
      </c>
      <c r="I27" s="12"/>
      <c r="J27" s="12"/>
    </row>
    <row r="28" spans="2:10" ht="15">
      <c r="B28" t="str">
        <f>Sheet1!A30</f>
        <v>Russenes</v>
      </c>
      <c r="C28" t="str">
        <f>Sheet1!B30</f>
        <v>060906-14</v>
      </c>
      <c r="D28" s="2">
        <v>11375</v>
      </c>
      <c r="E28" s="3">
        <v>743.382</v>
      </c>
      <c r="F28" s="2">
        <f>Sheet1!Q30</f>
        <v>10942</v>
      </c>
      <c r="G28" s="2">
        <f>Sheet1!R30</f>
        <v>77</v>
      </c>
      <c r="H28" s="12">
        <f t="shared" si="0"/>
        <v>0.9619340659340659</v>
      </c>
      <c r="I28" s="12">
        <f>AVERAGE(H28:H30)</f>
        <v>0.9776467467485058</v>
      </c>
      <c r="J28" s="12">
        <f>STDEV(D28:D30)/AVERAGE(D28:D30)</f>
        <v>0.05009913840201612</v>
      </c>
    </row>
    <row r="29" spans="2:10" ht="15">
      <c r="B29" t="str">
        <f>Sheet1!A31</f>
        <v>Russenes</v>
      </c>
      <c r="C29" t="str">
        <f>Sheet1!B31</f>
        <v>060906-15</v>
      </c>
      <c r="D29" s="2">
        <v>10586</v>
      </c>
      <c r="E29" s="3">
        <v>605.7838</v>
      </c>
      <c r="F29" s="2">
        <f>Sheet1!Q31</f>
        <v>10942</v>
      </c>
      <c r="G29" s="2">
        <f>Sheet1!R31</f>
        <v>77</v>
      </c>
      <c r="H29" s="12">
        <f t="shared" si="0"/>
        <v>1.0336293217457018</v>
      </c>
      <c r="I29" s="12"/>
      <c r="J29" s="12"/>
    </row>
    <row r="30" spans="2:10" ht="15">
      <c r="B30" t="str">
        <f>Sheet1!A32</f>
        <v>Russenes</v>
      </c>
      <c r="C30" t="str">
        <f>Sheet1!B32</f>
        <v>060906-16</v>
      </c>
      <c r="D30" s="2">
        <v>11673</v>
      </c>
      <c r="E30" s="3">
        <v>620.1067</v>
      </c>
      <c r="F30" s="2">
        <f>Sheet1!Q32</f>
        <v>10942</v>
      </c>
      <c r="G30" s="2">
        <f>Sheet1!R32</f>
        <v>77</v>
      </c>
      <c r="H30" s="12">
        <f t="shared" si="0"/>
        <v>0.93737685256575</v>
      </c>
      <c r="I30" s="12"/>
      <c r="J30" s="12"/>
    </row>
    <row r="31" spans="2:10" ht="15">
      <c r="B31" t="str">
        <f>Sheet1!A33</f>
        <v>Halsnoy</v>
      </c>
      <c r="C31" t="str">
        <f>Sheet1!B33</f>
        <v>YDC08-2</v>
      </c>
      <c r="D31" s="2">
        <v>11837</v>
      </c>
      <c r="E31" s="3">
        <v>304.1175</v>
      </c>
      <c r="F31" s="2">
        <f>Sheet1!Q33</f>
        <v>12098</v>
      </c>
      <c r="G31" s="2">
        <f>Sheet1!R33</f>
        <v>500</v>
      </c>
      <c r="H31" s="12">
        <f t="shared" si="0"/>
        <v>1.0220495057869392</v>
      </c>
      <c r="I31" s="12">
        <f>AVERAGE(H31:H38)</f>
        <v>0.9612852609246463</v>
      </c>
      <c r="J31" s="12"/>
    </row>
    <row r="32" spans="2:10" ht="15">
      <c r="B32" t="str">
        <f>Sheet1!A34</f>
        <v>Halsnoy</v>
      </c>
      <c r="C32" t="str">
        <f>Sheet1!B34</f>
        <v>YDC08-3</v>
      </c>
      <c r="D32" s="2">
        <v>12282</v>
      </c>
      <c r="E32" s="3">
        <v>299.864</v>
      </c>
      <c r="F32" s="2">
        <f>Sheet1!Q34</f>
        <v>12098</v>
      </c>
      <c r="G32" s="2">
        <f>Sheet1!R34</f>
        <v>500</v>
      </c>
      <c r="H32" s="12">
        <f t="shared" si="0"/>
        <v>0.9850187265917603</v>
      </c>
      <c r="I32" s="12"/>
      <c r="J32" s="12">
        <f>STDEV(D32:D38)/AVERAGE(D32:D38)</f>
        <v>0.037070951081938794</v>
      </c>
    </row>
    <row r="33" spans="2:10" ht="15">
      <c r="B33" t="str">
        <f>Sheet1!A35</f>
        <v>Halsnoy</v>
      </c>
      <c r="C33" t="str">
        <f>Sheet1!B35</f>
        <v>YDC08-4</v>
      </c>
      <c r="D33" s="2">
        <v>12132</v>
      </c>
      <c r="E33" s="3">
        <v>281.0864</v>
      </c>
      <c r="F33" s="2">
        <f>Sheet1!Q35</f>
        <v>12098</v>
      </c>
      <c r="G33" s="2">
        <f>Sheet1!R35</f>
        <v>500</v>
      </c>
      <c r="H33" s="12">
        <f t="shared" si="0"/>
        <v>0.9971974942301352</v>
      </c>
      <c r="I33" s="12"/>
      <c r="J33" s="12"/>
    </row>
    <row r="34" spans="2:10" ht="15">
      <c r="B34" t="str">
        <f>Sheet1!A36</f>
        <v>Halsnoy</v>
      </c>
      <c r="C34" t="str">
        <f>Sheet1!B36</f>
        <v>YDC08-5</v>
      </c>
      <c r="D34" s="2">
        <v>12905</v>
      </c>
      <c r="E34" s="3">
        <v>301.334</v>
      </c>
      <c r="F34" s="2">
        <f>Sheet1!Q36</f>
        <v>12098</v>
      </c>
      <c r="G34" s="2">
        <f>Sheet1!R36</f>
        <v>500</v>
      </c>
      <c r="H34" s="12">
        <f t="shared" si="0"/>
        <v>0.9374660984114684</v>
      </c>
      <c r="I34" s="12"/>
      <c r="J34" s="12"/>
    </row>
    <row r="35" spans="2:10" ht="15">
      <c r="B35" t="str">
        <f>Sheet1!A37</f>
        <v>Halsnoy</v>
      </c>
      <c r="C35" t="str">
        <f>Sheet1!B37</f>
        <v>YDC08-7</v>
      </c>
      <c r="D35" s="2">
        <v>13493</v>
      </c>
      <c r="E35" s="3">
        <v>314.6726</v>
      </c>
      <c r="F35" s="2">
        <f>Sheet1!Q37</f>
        <v>12098</v>
      </c>
      <c r="G35" s="2">
        <f>Sheet1!R37</f>
        <v>500</v>
      </c>
      <c r="H35" s="12">
        <f t="shared" si="0"/>
        <v>0.8966130586229897</v>
      </c>
      <c r="I35" s="12"/>
      <c r="J35" s="12"/>
    </row>
    <row r="36" spans="2:10" ht="15">
      <c r="B36" t="str">
        <f>Sheet1!A38</f>
        <v>Halsnoy</v>
      </c>
      <c r="C36" t="str">
        <f>Sheet1!B38</f>
        <v>YDC08-8</v>
      </c>
      <c r="D36" s="2">
        <v>12491.000000000002</v>
      </c>
      <c r="E36" s="3">
        <v>367.9817</v>
      </c>
      <c r="F36" s="2">
        <f>Sheet1!Q38</f>
        <v>12098</v>
      </c>
      <c r="G36" s="2">
        <f>Sheet1!R38</f>
        <v>500</v>
      </c>
      <c r="H36" s="12">
        <f t="shared" si="0"/>
        <v>0.9685373468897605</v>
      </c>
      <c r="I36" s="12"/>
      <c r="J36" s="12"/>
    </row>
    <row r="37" spans="2:10" ht="15">
      <c r="B37" t="str">
        <f>Sheet1!A39</f>
        <v>Halsnoy</v>
      </c>
      <c r="C37" t="str">
        <f>Sheet1!B39</f>
        <v>YDC08-9</v>
      </c>
      <c r="D37" s="2">
        <v>13047</v>
      </c>
      <c r="E37" s="3">
        <v>379.8631</v>
      </c>
      <c r="F37" s="2">
        <f>Sheet1!Q39</f>
        <v>12098</v>
      </c>
      <c r="G37" s="2">
        <f>Sheet1!R39</f>
        <v>500</v>
      </c>
      <c r="H37" s="12">
        <f t="shared" si="0"/>
        <v>0.927262972330804</v>
      </c>
      <c r="I37" s="12"/>
      <c r="J37" s="12"/>
    </row>
    <row r="38" spans="2:10" ht="15">
      <c r="B38" t="str">
        <f>Sheet1!A40</f>
        <v>Halsnoy</v>
      </c>
      <c r="C38" t="str">
        <f>Sheet1!B40</f>
        <v>YDC08-10</v>
      </c>
      <c r="D38" s="2">
        <v>12653.000000000002</v>
      </c>
      <c r="E38" s="3">
        <v>342.8464</v>
      </c>
      <c r="F38" s="2">
        <f>Sheet1!Q40</f>
        <v>12098</v>
      </c>
      <c r="G38" s="2">
        <f>Sheet1!R40</f>
        <v>500</v>
      </c>
      <c r="H38" s="12">
        <f t="shared" si="0"/>
        <v>0.9561368845333121</v>
      </c>
      <c r="I38" s="12"/>
      <c r="J38" s="12"/>
    </row>
    <row r="39" spans="2:10" ht="15">
      <c r="B39" t="str">
        <f>Sheet1!A41</f>
        <v>Oldedalen</v>
      </c>
      <c r="C39" t="str">
        <f>Sheet1!B41</f>
        <v>OL08-1</v>
      </c>
      <c r="D39" s="2">
        <v>6697</v>
      </c>
      <c r="E39" s="3">
        <v>140.8199</v>
      </c>
      <c r="F39" s="2">
        <f>Sheet1!Q41</f>
        <v>6067</v>
      </c>
      <c r="G39" s="2">
        <f>Sheet1!R41</f>
        <v>111</v>
      </c>
      <c r="H39" s="12">
        <f t="shared" si="0"/>
        <v>0.9059280274749888</v>
      </c>
      <c r="I39" s="12">
        <f>AVERAGE(H39:H44)</f>
        <v>0.9745313558337433</v>
      </c>
      <c r="J39" s="12">
        <f>STDEV(D39:D44)/AVERAGE(D39:D44)</f>
        <v>0.05788551580804309</v>
      </c>
    </row>
    <row r="40" spans="2:8" ht="15">
      <c r="B40" t="str">
        <f>Sheet1!A42</f>
        <v>Oldedalen</v>
      </c>
      <c r="C40" t="str">
        <f>Sheet1!B42</f>
        <v>OL08-3</v>
      </c>
      <c r="D40" s="2">
        <v>6175.000000000001</v>
      </c>
      <c r="E40" s="3">
        <v>165.1424</v>
      </c>
      <c r="F40" s="2">
        <f>Sheet1!Q42</f>
        <v>6067</v>
      </c>
      <c r="G40" s="2">
        <f>Sheet1!R42</f>
        <v>111</v>
      </c>
      <c r="H40" s="12">
        <f t="shared" si="0"/>
        <v>0.9825101214574897</v>
      </c>
    </row>
    <row r="41" spans="2:8" ht="15">
      <c r="B41" t="str">
        <f>Sheet1!A43</f>
        <v>Oldedalen</v>
      </c>
      <c r="C41" t="str">
        <f>Sheet1!B43</f>
        <v>OL08-5</v>
      </c>
      <c r="D41" s="2">
        <v>5647</v>
      </c>
      <c r="E41" s="3">
        <v>138.2077</v>
      </c>
      <c r="F41" s="2">
        <f>Sheet1!Q43</f>
        <v>6067</v>
      </c>
      <c r="G41" s="2">
        <f>Sheet1!R43</f>
        <v>111</v>
      </c>
      <c r="H41" s="12">
        <f t="shared" si="0"/>
        <v>1.0743757747476537</v>
      </c>
    </row>
    <row r="42" spans="2:8" ht="15">
      <c r="B42" t="str">
        <f>Sheet1!A44</f>
        <v>Oldedalen</v>
      </c>
      <c r="C42" t="str">
        <f>Sheet1!B44</f>
        <v>OL08-7</v>
      </c>
      <c r="D42" s="2">
        <v>6509</v>
      </c>
      <c r="E42" s="3">
        <v>244.5892</v>
      </c>
      <c r="F42" s="2">
        <f>Sheet1!Q44</f>
        <v>6067</v>
      </c>
      <c r="G42" s="2">
        <f>Sheet1!R44</f>
        <v>111</v>
      </c>
      <c r="H42" s="12">
        <f t="shared" si="0"/>
        <v>0.9320940236595483</v>
      </c>
    </row>
    <row r="43" spans="2:8" ht="15">
      <c r="B43" t="str">
        <f>Sheet1!A45</f>
        <v>Oldedalen</v>
      </c>
      <c r="C43" t="str">
        <f>Sheet1!B45</f>
        <v>OL08-9</v>
      </c>
      <c r="D43" s="2">
        <v>6130</v>
      </c>
      <c r="E43" s="3">
        <v>219.0264</v>
      </c>
      <c r="F43" s="2">
        <f>Sheet1!Q45</f>
        <v>6067</v>
      </c>
      <c r="G43" s="2">
        <f>Sheet1!R45</f>
        <v>111</v>
      </c>
      <c r="H43" s="12">
        <f t="shared" si="0"/>
        <v>0.9897226753670473</v>
      </c>
    </row>
    <row r="44" spans="2:8" ht="15">
      <c r="B44" t="str">
        <f>Sheet1!A46</f>
        <v>Oldedalen</v>
      </c>
      <c r="C44" t="str">
        <f>Sheet1!B46</f>
        <v>OL08-13</v>
      </c>
      <c r="D44" s="2">
        <v>6303</v>
      </c>
      <c r="E44" s="3">
        <v>190.124</v>
      </c>
      <c r="F44" s="2">
        <f>Sheet1!Q46</f>
        <v>6067</v>
      </c>
      <c r="G44" s="2">
        <f>Sheet1!R46</f>
        <v>111</v>
      </c>
      <c r="H44" s="12">
        <f t="shared" si="0"/>
        <v>0.9625575122957322</v>
      </c>
    </row>
    <row r="45" spans="2:11" ht="15">
      <c r="B45" t="str">
        <f>Sheet1!A47</f>
        <v>CTValley</v>
      </c>
      <c r="C45" t="str">
        <f>Sheet1!B47</f>
        <v>06-NE-010-LIT</v>
      </c>
      <c r="D45" s="2">
        <v>13869</v>
      </c>
      <c r="E45" s="3">
        <v>454.7075</v>
      </c>
      <c r="F45" s="2">
        <f>Sheet1!Q47</f>
        <v>13820</v>
      </c>
      <c r="G45" s="2">
        <f>Sheet1!R47</f>
        <v>250</v>
      </c>
      <c r="H45" s="12">
        <f aca="true" t="shared" si="1" ref="H45:H52">F45/D45</f>
        <v>0.9964669406590237</v>
      </c>
      <c r="I45" s="12">
        <f>AVERAGE(H45:H52)</f>
        <v>0.9778132645052029</v>
      </c>
      <c r="J45" s="12">
        <f>STDEV(H45:H52)</f>
        <v>0.046999421659574506</v>
      </c>
      <c r="K45" t="s">
        <v>109</v>
      </c>
    </row>
    <row r="46" spans="2:8" ht="15">
      <c r="B46" t="str">
        <f>Sheet1!A48</f>
        <v>CTValley</v>
      </c>
      <c r="C46" t="str">
        <f>Sheet1!B48</f>
        <v>06-NE-011-LIT</v>
      </c>
      <c r="D46" s="2">
        <v>13660.000000000002</v>
      </c>
      <c r="E46" s="3">
        <v>458.3114</v>
      </c>
      <c r="F46" s="2">
        <f>Sheet1!Q48</f>
        <v>13820</v>
      </c>
      <c r="G46" s="2">
        <f>Sheet1!R48</f>
        <v>250</v>
      </c>
      <c r="H46" s="12">
        <f t="shared" si="1"/>
        <v>1.0117130307467055</v>
      </c>
    </row>
    <row r="47" spans="2:8" ht="15">
      <c r="B47" t="str">
        <f>Sheet1!A49</f>
        <v>CTValley</v>
      </c>
      <c r="C47" t="str">
        <f>Sheet1!B49</f>
        <v>06-NE-012-LIT</v>
      </c>
      <c r="D47" s="2">
        <v>14101.999999999998</v>
      </c>
      <c r="E47" s="3">
        <v>369.6238</v>
      </c>
      <c r="F47" s="2">
        <f>Sheet1!Q49</f>
        <v>13820</v>
      </c>
      <c r="G47" s="2">
        <f>Sheet1!R49</f>
        <v>250</v>
      </c>
      <c r="H47" s="12">
        <f t="shared" si="1"/>
        <v>0.9800028364770956</v>
      </c>
    </row>
    <row r="48" spans="2:8" ht="15">
      <c r="B48" t="str">
        <f>Sheet1!A50</f>
        <v>CTValley</v>
      </c>
      <c r="C48" t="str">
        <f>Sheet1!B50</f>
        <v>06-NE-013-LIT</v>
      </c>
      <c r="D48" s="2">
        <v>13909</v>
      </c>
      <c r="E48" s="3">
        <v>314.4216</v>
      </c>
      <c r="F48" s="2">
        <f>Sheet1!Q50</f>
        <v>13820</v>
      </c>
      <c r="G48" s="2">
        <f>Sheet1!R50</f>
        <v>250</v>
      </c>
      <c r="H48" s="12">
        <f t="shared" si="1"/>
        <v>0.9936012653677475</v>
      </c>
    </row>
    <row r="49" spans="2:8" ht="15">
      <c r="B49" t="str">
        <f>Sheet1!A51</f>
        <v>CTValley</v>
      </c>
      <c r="C49" t="str">
        <f>Sheet1!B51</f>
        <v>06-NE-001-HOL</v>
      </c>
      <c r="D49" s="2">
        <v>19288</v>
      </c>
      <c r="E49" s="3">
        <v>902.4854</v>
      </c>
      <c r="F49" s="2">
        <f>Sheet1!Q51</f>
        <v>16720</v>
      </c>
      <c r="G49" s="2">
        <f>Sheet1!R51</f>
        <v>320</v>
      </c>
      <c r="H49" s="12">
        <f t="shared" si="1"/>
        <v>0.866860223973455</v>
      </c>
    </row>
    <row r="50" spans="2:8" ht="15">
      <c r="B50" t="str">
        <f>Sheet1!A52</f>
        <v>CTValley</v>
      </c>
      <c r="C50" t="str">
        <f>Sheet1!B52</f>
        <v>06-NE-005-ASH</v>
      </c>
      <c r="D50" s="2">
        <v>15359</v>
      </c>
      <c r="E50" s="3">
        <v>317.488</v>
      </c>
      <c r="F50" s="2">
        <f>Sheet1!Q52</f>
        <v>15070</v>
      </c>
      <c r="G50" s="2">
        <f>Sheet1!R52</f>
        <v>300</v>
      </c>
      <c r="H50" s="12">
        <f t="shared" si="1"/>
        <v>0.9811836708119018</v>
      </c>
    </row>
    <row r="51" spans="2:8" ht="15">
      <c r="B51" t="str">
        <f>Sheet1!A53</f>
        <v>CTValley</v>
      </c>
      <c r="C51" t="str">
        <f>Sheet1!B53</f>
        <v>06-NE-006-ASH</v>
      </c>
      <c r="D51" s="2">
        <v>14846</v>
      </c>
      <c r="E51" s="3">
        <v>272.1904</v>
      </c>
      <c r="F51" s="2">
        <f>Sheet1!Q53</f>
        <v>15070</v>
      </c>
      <c r="G51" s="2">
        <f>Sheet1!R53</f>
        <v>300</v>
      </c>
      <c r="H51" s="12">
        <f t="shared" si="1"/>
        <v>1.0150882392563654</v>
      </c>
    </row>
    <row r="52" spans="2:8" ht="15">
      <c r="B52" t="str">
        <f>Sheet1!A54</f>
        <v>CTValley</v>
      </c>
      <c r="C52" t="str">
        <f>Sheet1!B54</f>
        <v>06-NE-009-PER</v>
      </c>
      <c r="D52" s="2">
        <v>14904</v>
      </c>
      <c r="E52" s="3">
        <v>551.7061</v>
      </c>
      <c r="F52" s="2">
        <f>Sheet1!Q54</f>
        <v>14570</v>
      </c>
      <c r="G52" s="2">
        <f>Sheet1!R54</f>
        <v>230</v>
      </c>
      <c r="H52" s="12">
        <f t="shared" si="1"/>
        <v>0.977589908749329</v>
      </c>
    </row>
    <row r="61" spans="4:8" ht="15">
      <c r="D61" t="s">
        <v>82</v>
      </c>
      <c r="H61" s="12">
        <f>STDEV(H7:H52)</f>
        <v>0.0527368251156133</v>
      </c>
    </row>
    <row r="62" ht="15">
      <c r="D62" t="s">
        <v>83</v>
      </c>
    </row>
    <row r="63" spans="5:8" ht="15">
      <c r="E63" t="s">
        <v>84</v>
      </c>
      <c r="H63" s="13">
        <f>100*H61</f>
        <v>5.27368251156133</v>
      </c>
    </row>
    <row r="65" ht="15">
      <c r="D65" t="s">
        <v>87</v>
      </c>
    </row>
    <row r="66" spans="4:9" ht="15">
      <c r="D66" t="s">
        <v>88</v>
      </c>
      <c r="I66" s="12">
        <f>STDEV(I7:I45)</f>
        <v>0.04334066290506995</v>
      </c>
    </row>
    <row r="67" spans="8:9" ht="15">
      <c r="H67" t="s">
        <v>95</v>
      </c>
      <c r="I67" s="14">
        <f>100*I66</f>
        <v>4.334066290506995</v>
      </c>
    </row>
    <row r="69" spans="4:10" ht="15">
      <c r="D69" t="s">
        <v>92</v>
      </c>
      <c r="J69" s="12">
        <f>AVERAGE(J7:J45)</f>
        <v>0.03623199907756175</v>
      </c>
    </row>
    <row r="70" ht="15">
      <c r="D70" t="s">
        <v>93</v>
      </c>
    </row>
    <row r="71" spans="4:10" ht="15">
      <c r="D71" t="s">
        <v>94</v>
      </c>
      <c r="I71" t="s">
        <v>95</v>
      </c>
      <c r="J71" s="13">
        <f>100*J69</f>
        <v>3.6231999077561747</v>
      </c>
    </row>
    <row r="74" ht="15">
      <c r="D74" t="s">
        <v>110</v>
      </c>
    </row>
    <row r="75" ht="15">
      <c r="D75" t="s">
        <v>96</v>
      </c>
    </row>
    <row r="77" spans="4:10" ht="15">
      <c r="D77" t="s">
        <v>99</v>
      </c>
      <c r="J77" s="10">
        <f>SQRT(H61^2-J69^2)</f>
        <v>0.03831990300246526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Berkeley Geochronology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Balco</dc:creator>
  <cp:keywords/>
  <dc:description/>
  <cp:lastModifiedBy>Greg Balco</cp:lastModifiedBy>
  <dcterms:created xsi:type="dcterms:W3CDTF">2013-03-14T05:00:29Z</dcterms:created>
  <dcterms:modified xsi:type="dcterms:W3CDTF">2013-10-16T03:44:55Z</dcterms:modified>
  <cp:category/>
  <cp:version/>
  <cp:contentType/>
  <cp:contentStatus/>
</cp:coreProperties>
</file>